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84" yWindow="156" windowWidth="14340" windowHeight="5244" activeTab="2"/>
  </bookViews>
  <sheets>
    <sheet name="Problem Statement" sheetId="6" r:id="rId1"/>
    <sheet name="Part 1" sheetId="5" r:id="rId2"/>
    <sheet name="Part 2" sheetId="4" r:id="rId3"/>
  </sheets>
  <definedNames>
    <definedName name="solver_adj" localSheetId="1" hidden="1">'Part 1'!$B$15:$M$15</definedName>
    <definedName name="solver_adj" localSheetId="2" hidden="1">'Part 2'!$B$15:$M$15</definedName>
    <definedName name="solver_cvg" localSheetId="1" hidden="1">0.0001</definedName>
    <definedName name="solver_cvg" localSheetId="2" hidden="1">0.0001</definedName>
    <definedName name="solver_drv" localSheetId="1" hidden="1">1</definedName>
    <definedName name="solver_drv" localSheetId="2" hidden="1">1</definedName>
    <definedName name="solver_eng" localSheetId="1" hidden="1">1</definedName>
    <definedName name="solver_eng" localSheetId="2" hidden="1">3</definedName>
    <definedName name="solver_est" localSheetId="1" hidden="1">1</definedName>
    <definedName name="solver_est" localSheetId="2" hidden="1">1</definedName>
    <definedName name="solver_ibd" localSheetId="1" hidden="1">2</definedName>
    <definedName name="solver_ibd" localSheetId="2" hidden="1">2</definedName>
    <definedName name="solver_itr" localSheetId="1" hidden="1">100</definedName>
    <definedName name="solver_itr" localSheetId="2" hidden="1">100</definedName>
    <definedName name="solver_lhs1" localSheetId="1" hidden="1">'Part 1'!$B$15:$M$15</definedName>
    <definedName name="solver_lhs1" localSheetId="2" hidden="1">'Part 2'!$B$15:$M$15</definedName>
    <definedName name="solver_lhs2" localSheetId="1" hidden="1">'Part 1'!$S$27</definedName>
    <definedName name="solver_lhs2" localSheetId="2" hidden="1">'Part 2'!$B$15:$M$15</definedName>
    <definedName name="solver_lhs3" localSheetId="1" hidden="1">'Part 1'!$S$24:$S$26</definedName>
    <definedName name="solver_lhs3" localSheetId="2" hidden="1">'Part 2'!$T$25:$T$27</definedName>
    <definedName name="solver_lhs4" localSheetId="1" hidden="1">'Part 1'!$S$28</definedName>
    <definedName name="solver_lhs4" localSheetId="2" hidden="1">'Part 2'!$T$28</definedName>
    <definedName name="solver_lhs5" localSheetId="1" hidden="1">'Part 1'!$S$29:$S$30</definedName>
    <definedName name="solver_lhs5" localSheetId="2" hidden="1">'Part 2'!$T$29</definedName>
    <definedName name="solver_lhs6" localSheetId="1" hidden="1">'Part 1'!$B$15:$M$15</definedName>
    <definedName name="solver_lhs6" localSheetId="2" hidden="1">'Part 2'!$T$30:$T$31</definedName>
    <definedName name="solver_lhs7" localSheetId="1" hidden="1">'Part 1'!$S$31</definedName>
    <definedName name="solver_lhs7" localSheetId="2" hidden="1">'Part 2'!$T$32</definedName>
    <definedName name="solver_lhs8" localSheetId="1" hidden="1">'Part 1'!$S$31</definedName>
    <definedName name="solver_lhs8" localSheetId="2" hidden="1">'Part 2'!$T$32</definedName>
    <definedName name="solver_lin" localSheetId="1" hidden="1">2</definedName>
    <definedName name="solver_lin" localSheetId="2" hidden="1">1</definedName>
    <definedName name="solver_lva" localSheetId="1" hidden="1">2</definedName>
    <definedName name="solver_lva" localSheetId="2" hidden="1">2</definedName>
    <definedName name="solver_mip" localSheetId="1" hidden="1">5000</definedName>
    <definedName name="solver_mip" localSheetId="2" hidden="1">5000</definedName>
    <definedName name="solver_mni" localSheetId="1" hidden="1">30</definedName>
    <definedName name="solver_mni" localSheetId="2" hidden="1">50</definedName>
    <definedName name="solver_mrt" localSheetId="1" hidden="1">0.075</definedName>
    <definedName name="solver_mrt" localSheetId="2" hidden="1">0.075</definedName>
    <definedName name="solver_msl" localSheetId="1" hidden="1">2</definedName>
    <definedName name="solver_msl" localSheetId="2" hidden="1">2</definedName>
    <definedName name="solver_neg" localSheetId="1" hidden="1">1</definedName>
    <definedName name="solver_neg" localSheetId="2" hidden="1">1</definedName>
    <definedName name="solver_nod" localSheetId="1" hidden="1">5000</definedName>
    <definedName name="solver_nod" localSheetId="2" hidden="1">5000</definedName>
    <definedName name="solver_num" localSheetId="1" hidden="1">7</definedName>
    <definedName name="solver_num" localSheetId="2" hidden="1">7</definedName>
    <definedName name="solver_nwt" localSheetId="1" hidden="1">1</definedName>
    <definedName name="solver_nwt" localSheetId="2" hidden="1">1</definedName>
    <definedName name="solver_ofx" localSheetId="1" hidden="1">2</definedName>
    <definedName name="solver_ofx" localSheetId="2" hidden="1">2</definedName>
    <definedName name="solver_opt" localSheetId="1" hidden="1">'Part 1'!$K$11</definedName>
    <definedName name="solver_opt" localSheetId="2" hidden="1">'Part 2'!$K$11</definedName>
    <definedName name="solver_piv" localSheetId="1" hidden="1">0.000001</definedName>
    <definedName name="solver_piv" localSheetId="2" hidden="1">0.000001</definedName>
    <definedName name="solver_pre" localSheetId="1" hidden="1">0.000001</definedName>
    <definedName name="solver_pre" localSheetId="2" hidden="1">0.000001</definedName>
    <definedName name="solver_pro" localSheetId="1" hidden="1">2</definedName>
    <definedName name="solver_pro" localSheetId="2" hidden="1">2</definedName>
    <definedName name="solver_rbv" localSheetId="1" hidden="1">1</definedName>
    <definedName name="solver_rbv" localSheetId="2" hidden="1">1</definedName>
    <definedName name="solver_red" localSheetId="1" hidden="1">0.000001</definedName>
    <definedName name="solver_red" localSheetId="2" hidden="1">0.000001</definedName>
    <definedName name="solver_rel1" localSheetId="1" hidden="1">1</definedName>
    <definedName name="solver_rel1" localSheetId="2" hidden="1">1</definedName>
    <definedName name="solver_rel2" localSheetId="1" hidden="1">1</definedName>
    <definedName name="solver_rel2" localSheetId="2" hidden="1">4</definedName>
    <definedName name="solver_rel3" localSheetId="1" hidden="1">2</definedName>
    <definedName name="solver_rel3" localSheetId="2" hidden="1">2</definedName>
    <definedName name="solver_rel4" localSheetId="1" hidden="1">2</definedName>
    <definedName name="solver_rel4" localSheetId="2" hidden="1">1</definedName>
    <definedName name="solver_rel5" localSheetId="1" hidden="1">1</definedName>
    <definedName name="solver_rel5" localSheetId="2" hidden="1">2</definedName>
    <definedName name="solver_rel6" localSheetId="1" hidden="1">4</definedName>
    <definedName name="solver_rel6" localSheetId="2" hidden="1">1</definedName>
    <definedName name="solver_rel7" localSheetId="1" hidden="1">2</definedName>
    <definedName name="solver_rel7" localSheetId="2" hidden="1">2</definedName>
    <definedName name="solver_rel8" localSheetId="1" hidden="1">2</definedName>
    <definedName name="solver_rel8" localSheetId="2" hidden="1">2</definedName>
    <definedName name="solver_reo" localSheetId="1" hidden="1">2</definedName>
    <definedName name="solver_reo" localSheetId="2" hidden="1">2</definedName>
    <definedName name="solver_rep" localSheetId="1" hidden="1">2</definedName>
    <definedName name="solver_rep" localSheetId="2" hidden="1">2</definedName>
    <definedName name="solver_rhs1" localSheetId="1" hidden="1">1</definedName>
    <definedName name="solver_rhs1" localSheetId="2" hidden="1">1</definedName>
    <definedName name="solver_rhs2" localSheetId="1" hidden="1">'Part 1'!$U$27</definedName>
    <definedName name="solver_rhs2" localSheetId="2" hidden="1">integer</definedName>
    <definedName name="solver_rhs3" localSheetId="1" hidden="1">'Part 1'!$U$24:$U$26</definedName>
    <definedName name="solver_rhs3" localSheetId="2" hidden="1">'Part 2'!$V$25:$V$27</definedName>
    <definedName name="solver_rhs4" localSheetId="1" hidden="1">'Part 1'!$U$28</definedName>
    <definedName name="solver_rhs4" localSheetId="2" hidden="1">'Part 2'!$V$28</definedName>
    <definedName name="solver_rhs5" localSheetId="1" hidden="1">'Part 1'!$U$29:$U$30</definedName>
    <definedName name="solver_rhs5" localSheetId="2" hidden="1">'Part 2'!$V$29</definedName>
    <definedName name="solver_rhs6" localSheetId="1" hidden="1">integer</definedName>
    <definedName name="solver_rhs6" localSheetId="2" hidden="1">'Part 2'!$V$30:$V$31</definedName>
    <definedName name="solver_rhs7" localSheetId="1" hidden="1">'Part 1'!$U$31</definedName>
    <definedName name="solver_rhs7" localSheetId="2" hidden="1">'Part 2'!$V$32</definedName>
    <definedName name="solver_rhs8" localSheetId="1" hidden="1">'Part 1'!$U$31</definedName>
    <definedName name="solver_rhs8" localSheetId="2" hidden="1">'Part 2'!$V$32</definedName>
    <definedName name="solver_rlx" localSheetId="1" hidden="1">2</definedName>
    <definedName name="solver_rlx" localSheetId="2" hidden="1">2</definedName>
    <definedName name="solver_rsd" localSheetId="1" hidden="1">0</definedName>
    <definedName name="solver_rsd" localSheetId="2" hidden="1">0</definedName>
    <definedName name="solver_scl" localSheetId="1" hidden="1">2</definedName>
    <definedName name="solver_scl" localSheetId="2" hidden="1">2</definedName>
    <definedName name="solver_sho" localSheetId="1" hidden="1">2</definedName>
    <definedName name="solver_sho" localSheetId="2" hidden="1">2</definedName>
    <definedName name="solver_ssz" localSheetId="1" hidden="1">100</definedName>
    <definedName name="solver_ssz" localSheetId="2" hidden="1">100</definedName>
    <definedName name="solver_std" localSheetId="1" hidden="1">1</definedName>
    <definedName name="solver_std" localSheetId="2" hidden="1">1</definedName>
    <definedName name="solver_tim" localSheetId="1" hidden="1">100</definedName>
    <definedName name="solver_tim" localSheetId="2" hidden="1">100</definedName>
    <definedName name="solver_tol" localSheetId="1" hidden="1">0.00005</definedName>
    <definedName name="solver_tol" localSheetId="2" hidden="1">0.00005</definedName>
    <definedName name="solver_typ" localSheetId="1" hidden="1">2</definedName>
    <definedName name="solver_typ" localSheetId="2" hidden="1">2</definedName>
    <definedName name="solver_val" localSheetId="1" hidden="1">0</definedName>
    <definedName name="solver_val" localSheetId="2" hidden="1">0</definedName>
    <definedName name="solver_ver" localSheetId="1" hidden="1">3</definedName>
    <definedName name="solver_ver" localSheetId="2" hidden="1">3</definedName>
  </definedNames>
  <calcPr calcId="145621"/>
</workbook>
</file>

<file path=xl/calcChain.xml><?xml version="1.0" encoding="utf-8"?>
<calcChain xmlns="http://schemas.openxmlformats.org/spreadsheetml/2006/main">
  <c r="K11" i="4" l="1"/>
  <c r="T21" i="4"/>
  <c r="R15" i="4"/>
  <c r="R15" i="5"/>
  <c r="AA19" i="4"/>
  <c r="AA22" i="4"/>
  <c r="W17" i="5"/>
  <c r="Y17" i="5" s="1"/>
  <c r="W18" i="5"/>
  <c r="Y18" i="5" s="1"/>
  <c r="W19" i="5"/>
  <c r="Y19" i="5" s="1"/>
  <c r="W20" i="5"/>
  <c r="Y20" i="5" s="1"/>
  <c r="W21" i="5"/>
  <c r="Y21" i="5" s="1"/>
  <c r="O15" i="5"/>
  <c r="S18" i="5" s="1"/>
  <c r="P15" i="5"/>
  <c r="S19" i="5" s="1"/>
  <c r="N15" i="5"/>
  <c r="S21" i="5"/>
  <c r="S20" i="5"/>
  <c r="S17" i="5"/>
  <c r="U18" i="5"/>
  <c r="U19" i="5"/>
  <c r="U20" i="5"/>
  <c r="U21" i="5"/>
  <c r="U17" i="5"/>
  <c r="S29" i="5"/>
  <c r="S28" i="5"/>
  <c r="AA25" i="4" l="1"/>
  <c r="K11" i="5"/>
  <c r="T31" i="4"/>
  <c r="O15" i="4"/>
  <c r="T25" i="4"/>
  <c r="T26" i="4"/>
  <c r="T27" i="4"/>
  <c r="T28" i="4"/>
  <c r="T29" i="4"/>
  <c r="T30" i="4"/>
  <c r="T32" i="4"/>
  <c r="S15" i="4"/>
  <c r="T22" i="4" s="1"/>
  <c r="Q15" i="4"/>
  <c r="P15" i="4"/>
  <c r="N15" i="4"/>
  <c r="S31" i="5"/>
  <c r="S27" i="5"/>
  <c r="S30" i="5"/>
  <c r="Q15" i="5"/>
  <c r="S26" i="5"/>
  <c r="S25" i="5"/>
  <c r="S24" i="5"/>
  <c r="X22" i="4" l="1"/>
  <c r="Z22" i="4" s="1"/>
  <c r="V22" i="4" s="1"/>
  <c r="X20" i="4"/>
  <c r="Z20" i="4" s="1"/>
  <c r="V20" i="4" s="1"/>
  <c r="X18" i="4"/>
  <c r="Z18" i="4" s="1"/>
  <c r="V18" i="4" s="1"/>
  <c r="X21" i="4"/>
  <c r="Z21" i="4" s="1"/>
  <c r="V21" i="4" s="1"/>
  <c r="X19" i="4"/>
  <c r="Z19" i="4" s="1"/>
  <c r="V19" i="4" s="1"/>
  <c r="X17" i="4"/>
  <c r="Z17" i="4" s="1"/>
  <c r="V17" i="4" l="1"/>
  <c r="T17" i="4"/>
  <c r="T18" i="4"/>
  <c r="T19" i="4"/>
  <c r="T20" i="4"/>
</calcChain>
</file>

<file path=xl/sharedStrings.xml><?xml version="1.0" encoding="utf-8"?>
<sst xmlns="http://schemas.openxmlformats.org/spreadsheetml/2006/main" count="172" uniqueCount="66">
  <si>
    <t>NASA</t>
  </si>
  <si>
    <t>Hines</t>
  </si>
  <si>
    <t>GF</t>
  </si>
  <si>
    <t>CBT</t>
  </si>
  <si>
    <t>Gardener</t>
  </si>
  <si>
    <t>Ruth</t>
  </si>
  <si>
    <t>Hardgraves</t>
  </si>
  <si>
    <t>Goals:</t>
  </si>
  <si>
    <t>Avoid assigning Gardener to the CBT contract</t>
  </si>
  <si>
    <t>Ensure Ruth gets assigned to a contract of at least $3000</t>
  </si>
  <si>
    <t>LHS</t>
  </si>
  <si>
    <t>RHS</t>
  </si>
  <si>
    <t>&lt;=</t>
  </si>
  <si>
    <t>=</t>
  </si>
  <si>
    <t>Constraints:</t>
  </si>
  <si>
    <r>
      <t>d</t>
    </r>
    <r>
      <rPr>
        <vertAlign val="subscript"/>
        <sz val="12"/>
        <rFont val="Arial"/>
        <family val="2"/>
      </rPr>
      <t>1</t>
    </r>
    <r>
      <rPr>
        <vertAlign val="superscript"/>
        <sz val="12"/>
        <rFont val="Arial"/>
        <family val="2"/>
      </rPr>
      <t>-</t>
    </r>
  </si>
  <si>
    <r>
      <t>d</t>
    </r>
    <r>
      <rPr>
        <vertAlign val="subscript"/>
        <sz val="12"/>
        <rFont val="Arial"/>
        <family val="2"/>
      </rPr>
      <t>2</t>
    </r>
    <r>
      <rPr>
        <vertAlign val="superscript"/>
        <sz val="12"/>
        <rFont val="Arial"/>
        <family val="2"/>
      </rPr>
      <t>+</t>
    </r>
  </si>
  <si>
    <r>
      <t>d</t>
    </r>
    <r>
      <rPr>
        <vertAlign val="subscript"/>
        <sz val="12"/>
        <rFont val="Arial"/>
        <family val="2"/>
      </rPr>
      <t>3</t>
    </r>
    <r>
      <rPr>
        <vertAlign val="superscript"/>
        <sz val="12"/>
        <rFont val="Arial"/>
        <family val="2"/>
      </rPr>
      <t>-</t>
    </r>
  </si>
  <si>
    <r>
      <t>d</t>
    </r>
    <r>
      <rPr>
        <vertAlign val="subscript"/>
        <sz val="12"/>
        <rFont val="Arial"/>
        <family val="2"/>
      </rPr>
      <t>4</t>
    </r>
    <r>
      <rPr>
        <vertAlign val="superscript"/>
        <sz val="12"/>
        <rFont val="Arial"/>
        <family val="2"/>
      </rPr>
      <t>-</t>
    </r>
  </si>
  <si>
    <r>
      <t>d</t>
    </r>
    <r>
      <rPr>
        <vertAlign val="subscript"/>
        <sz val="12"/>
        <rFont val="Arial"/>
        <family val="2"/>
      </rPr>
      <t>5</t>
    </r>
    <r>
      <rPr>
        <vertAlign val="superscript"/>
        <sz val="12"/>
        <rFont val="Arial"/>
        <family val="2"/>
      </rPr>
      <t>-</t>
    </r>
  </si>
  <si>
    <t>Sign</t>
  </si>
  <si>
    <t>Objective Function:</t>
  </si>
  <si>
    <t>Assign a manager to NASA</t>
  </si>
  <si>
    <t>Goals (in priority order):</t>
  </si>
  <si>
    <t>1.</t>
  </si>
  <si>
    <t>2.</t>
  </si>
  <si>
    <t>3.</t>
  </si>
  <si>
    <t>4.</t>
  </si>
  <si>
    <t>5.</t>
  </si>
  <si>
    <t>Minimize cost.</t>
  </si>
  <si>
    <t xml:space="preserve">No Gardener to CBT </t>
  </si>
  <si>
    <t>(minimize)</t>
  </si>
  <si>
    <t>Assign to NASA</t>
  </si>
  <si>
    <t>Ruth salary &gt;= $3K</t>
  </si>
  <si>
    <t>Minimize total costs</t>
  </si>
  <si>
    <t>Assign mgr. to Hines</t>
  </si>
  <si>
    <t>Assign mgr. to GF</t>
  </si>
  <si>
    <t>6.</t>
  </si>
  <si>
    <t>Assign a manager to Hines</t>
  </si>
  <si>
    <t>Assign a manager to GF (subordinated by 1/2 to Hines)</t>
  </si>
  <si>
    <t>Solution with all 6 goals:</t>
  </si>
  <si>
    <t>Solution:</t>
  </si>
  <si>
    <t>Solution with all noncost goals:</t>
  </si>
  <si>
    <t>Goal Criteria</t>
  </si>
  <si>
    <t>Total Assignments</t>
  </si>
  <si>
    <r>
      <t>d</t>
    </r>
    <r>
      <rPr>
        <vertAlign val="subscript"/>
        <sz val="12"/>
        <rFont val="Arial"/>
        <family val="2"/>
      </rPr>
      <t>6</t>
    </r>
    <r>
      <rPr>
        <vertAlign val="superscript"/>
        <sz val="12"/>
        <rFont val="Arial"/>
        <family val="2"/>
      </rPr>
      <t>+</t>
    </r>
  </si>
  <si>
    <t>Constraints</t>
  </si>
  <si>
    <t>Priority</t>
  </si>
  <si>
    <t>Weight</t>
  </si>
  <si>
    <t>Priority Factor</t>
  </si>
  <si>
    <t>Schenk Marketing Research</t>
  </si>
  <si>
    <t>Schenk Marketing Research has just signed contracts to con­duct studies for four clients. At present, three project managers are free for assignment to the tasks. Although all are capable of handling each assignment, the times and costs to complete the studies depend on the experience and knowledge of each man­ager. Using his judgment, John Schank, the president, has been able to establish a cost for each possible assignment. These costs, which are really the salaries each manager would draw on each task, are summarized in the following table.</t>
  </si>
  <si>
    <t>Each project manager can handle, at most, one new client.</t>
  </si>
  <si>
    <t>Discussion Questions</t>
  </si>
  <si>
    <t>I. If Schank were not concerned about noncost goals, how would he formulate this problem so that it could be solved quantitatively?</t>
  </si>
  <si>
    <t>CLIENT</t>
  </si>
  <si>
    <t>PROJECT MANAGER</t>
  </si>
  <si>
    <r>
      <t>HINES CO</t>
    </r>
    <r>
      <rPr>
        <sz val="9.5"/>
        <color rgb="FFFFFFFF"/>
        <rFont val="Tahoma"/>
        <family val="2"/>
      </rPr>
      <t>RP.</t>
    </r>
  </si>
  <si>
    <t>GENERAL FOUNDRY</t>
  </si>
  <si>
    <t>CRT TELEVISION</t>
  </si>
  <si>
    <r>
      <t xml:space="preserve">Schank is very hesitant about neglecting NASA, which has been an important customer in the past. (NASA has employed the firm to study the public's attitude toward the Space Shuttle and proposed Space Station.) In addition, Schank has promised to try to provide Ruth a salary of at least $3,000 on his next assignment. From previous contracts, Schank also knows that Gardener does not get along well with the management at CBT Television, so he hopes to avoid assigning her to CBT. Finally, as Hines Corporation is also an old and valued client, Schank feels that it is twice as important to assign a project manager immediately to Hines's task </t>
    </r>
    <r>
      <rPr>
        <sz val="10.5"/>
        <color rgb="FF000000"/>
        <rFont val="Tahoma"/>
        <family val="2"/>
      </rPr>
      <t>as it is</t>
    </r>
    <r>
      <rPr>
        <b/>
        <sz val="10.5"/>
        <color rgb="FF000000"/>
        <rFont val="Tahoma"/>
        <family val="2"/>
      </rPr>
      <t xml:space="preserve"> </t>
    </r>
    <r>
      <rPr>
        <sz val="11"/>
        <color rgb="FF000000"/>
        <rFont val="Tahoma"/>
        <family val="2"/>
      </rPr>
      <t xml:space="preserve">to provide one to General Foundry, a brand-new client Schenk wants to minimize the total costs of all projects while considering each of these goals. He feels that all of these goals are important, but if he had to rank them, he would put his concern about NASA first, his worry about Gardener second, his need to </t>
    </r>
    <r>
      <rPr>
        <sz val="11.5"/>
        <color rgb="FF000000"/>
        <rFont val="Arial"/>
        <family val="2"/>
      </rPr>
      <t>keep</t>
    </r>
    <r>
      <rPr>
        <i/>
        <sz val="11.5"/>
        <color rgb="FF000000"/>
        <rFont val="Arial"/>
        <family val="2"/>
      </rPr>
      <t xml:space="preserve"> </t>
    </r>
    <r>
      <rPr>
        <sz val="11"/>
        <color rgb="FF000000"/>
        <rFont val="Tahoma"/>
        <family val="2"/>
      </rPr>
      <t>Hines Corporation happy third, his promise to Ruth fourth, and his concern about minimizing all costs last.</t>
    </r>
  </si>
  <si>
    <t>Total Weight</t>
  </si>
  <si>
    <t>Max Cost:</t>
  </si>
  <si>
    <t>Min Cost:</t>
  </si>
  <si>
    <t>Max Cost Difference:</t>
  </si>
  <si>
    <t>2. Develop a formulation that will incorporate all six objectives.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</si>
</sst>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0.0"/>
  </numFmts>
  <fonts count="21" x14ac:knownFonts="1">
    <font>
      <sz val="11"/>
      <color theme="1"/>
      <name val="Calibri"/>
      <family val="2"/>
      <scheme val="minor"/>
    </font>
    <font>
      <sz val="10"/>
      <name val="Arial"/>
      <family val="2"/>
    </font>
    <font>
      <b/>
      <sz val="14"/>
      <name val="Arial"/>
      <family val="2"/>
    </font>
    <font>
      <sz val="11"/>
      <name val="Arial"/>
      <family val="2"/>
    </font>
    <font>
      <sz val="12"/>
      <name val="Arial"/>
      <family val="2"/>
    </font>
    <font>
      <vertAlign val="subscript"/>
      <sz val="12"/>
      <name val="Arial"/>
      <family val="2"/>
    </font>
    <font>
      <vertAlign val="superscript"/>
      <sz val="12"/>
      <name val="Arial"/>
      <family val="2"/>
    </font>
    <font>
      <b/>
      <sz val="11"/>
      <name val="Arial"/>
      <family val="2"/>
    </font>
    <font>
      <sz val="11"/>
      <color theme="1"/>
      <name val="Arial"/>
      <family val="2"/>
    </font>
    <font>
      <sz val="12"/>
      <color theme="1"/>
      <name val="Arial"/>
      <family val="2"/>
    </font>
    <font>
      <b/>
      <sz val="12"/>
      <name val="Arial"/>
      <family val="2"/>
    </font>
    <font>
      <b/>
      <sz val="14.5"/>
      <color rgb="FF000000"/>
      <name val="Bookman Old Style"/>
      <family val="1"/>
    </font>
    <font>
      <sz val="11"/>
      <color rgb="FF000000"/>
      <name val="Tahoma"/>
      <family val="2"/>
    </font>
    <font>
      <sz val="10.5"/>
      <color rgb="FF000000"/>
      <name val="Tahoma"/>
      <family val="2"/>
    </font>
    <font>
      <b/>
      <sz val="10.5"/>
      <color rgb="FF000000"/>
      <name val="Tahoma"/>
      <family val="2"/>
    </font>
    <font>
      <sz val="11.5"/>
      <color rgb="FF000000"/>
      <name val="Arial"/>
      <family val="2"/>
    </font>
    <font>
      <i/>
      <sz val="11.5"/>
      <color rgb="FF000000"/>
      <name val="Arial"/>
      <family val="2"/>
    </font>
    <font>
      <sz val="12"/>
      <color rgb="FF000000"/>
      <name val="Bookman Old Style"/>
      <family val="1"/>
    </font>
    <font>
      <sz val="9.5"/>
      <color rgb="FFFFFFFF"/>
      <name val="Tahoma"/>
      <family val="2"/>
    </font>
    <font>
      <sz val="10.5"/>
      <color rgb="FFFFFFFF"/>
      <name val="Bookman Old Style"/>
      <family val="1"/>
    </font>
    <font>
      <sz val="11"/>
      <color rgb="FF000000"/>
      <name val="Arial"/>
      <family val="2"/>
    </font>
  </fonts>
  <fills count="5">
    <fill>
      <patternFill patternType="none"/>
    </fill>
    <fill>
      <patternFill patternType="gray125"/>
    </fill>
    <fill>
      <patternFill patternType="solid">
        <fgColor indexed="13"/>
        <bgColor indexed="64"/>
      </patternFill>
    </fill>
    <fill>
      <patternFill patternType="solid">
        <fgColor rgb="FFD0FDFE"/>
        <bgColor indexed="64"/>
      </patternFill>
    </fill>
    <fill>
      <patternFill patternType="solid">
        <fgColor rgb="FF44C6F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thick">
        <color indexed="64"/>
      </bottom>
      <diagonal/>
    </border>
    <border>
      <left/>
      <right/>
      <top/>
      <bottom style="thick">
        <color rgb="FF000000"/>
      </bottom>
      <diagonal/>
    </border>
  </borders>
  <cellStyleXfs count="2">
    <xf numFmtId="0" fontId="0" fillId="0" borderId="0"/>
    <xf numFmtId="0" fontId="1" fillId="0" borderId="0"/>
  </cellStyleXfs>
  <cellXfs count="91">
    <xf numFmtId="0" fontId="0" fillId="0" borderId="0" xfId="0"/>
    <xf numFmtId="0" fontId="2" fillId="0" borderId="0" xfId="1" applyFont="1" applyAlignment="1"/>
    <xf numFmtId="0" fontId="3" fillId="0" borderId="0" xfId="1" applyFont="1" applyAlignment="1">
      <alignment horizontal="center"/>
    </xf>
    <xf numFmtId="0" fontId="1" fillId="0" borderId="0" xfId="1"/>
    <xf numFmtId="0" fontId="3" fillId="0" borderId="0" xfId="1" applyFont="1"/>
    <xf numFmtId="0" fontId="1" fillId="0" borderId="0" xfId="1" applyFont="1"/>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1" fillId="0" borderId="0" xfId="1" applyFont="1" applyAlignment="1">
      <alignment horizontal="center"/>
    </xf>
    <xf numFmtId="164" fontId="3" fillId="2" borderId="2" xfId="1" applyNumberFormat="1" applyFont="1" applyFill="1" applyBorder="1" applyAlignment="1">
      <alignment horizontal="center"/>
    </xf>
    <xf numFmtId="0" fontId="3" fillId="0" borderId="5" xfId="1" applyFont="1" applyBorder="1" applyAlignment="1">
      <alignment horizontal="center"/>
    </xf>
    <xf numFmtId="0" fontId="3" fillId="0" borderId="6" xfId="1" applyFont="1" applyBorder="1" applyAlignment="1">
      <alignment horizontal="center"/>
    </xf>
    <xf numFmtId="0" fontId="7" fillId="0" borderId="7" xfId="1" applyFont="1" applyBorder="1" applyAlignment="1">
      <alignment horizontal="center"/>
    </xf>
    <xf numFmtId="0" fontId="7" fillId="0" borderId="5" xfId="1" applyFont="1" applyBorder="1" applyAlignment="1">
      <alignment horizontal="center"/>
    </xf>
    <xf numFmtId="0" fontId="7" fillId="0" borderId="6" xfId="1" applyFont="1" applyBorder="1" applyAlignment="1">
      <alignment horizontal="center"/>
    </xf>
    <xf numFmtId="0" fontId="3" fillId="0" borderId="0" xfId="1" applyFont="1" applyBorder="1" applyAlignment="1">
      <alignment horizontal="center"/>
    </xf>
    <xf numFmtId="0" fontId="3" fillId="0" borderId="9" xfId="1" applyFont="1" applyBorder="1" applyAlignment="1">
      <alignment horizontal="center"/>
    </xf>
    <xf numFmtId="0" fontId="3" fillId="0" borderId="0" xfId="1" quotePrefix="1" applyFont="1" applyBorder="1" applyAlignment="1">
      <alignment horizontal="center"/>
    </xf>
    <xf numFmtId="0" fontId="3" fillId="0" borderId="12" xfId="1" applyFont="1" applyBorder="1" applyAlignment="1">
      <alignment horizontal="center"/>
    </xf>
    <xf numFmtId="0" fontId="3" fillId="0" borderId="13" xfId="1" applyFont="1" applyBorder="1" applyAlignment="1">
      <alignment horizontal="center"/>
    </xf>
    <xf numFmtId="0" fontId="2" fillId="0" borderId="0" xfId="1" applyFont="1" applyAlignment="1">
      <alignment horizontal="center"/>
    </xf>
    <xf numFmtId="0" fontId="8" fillId="0" borderId="0" xfId="0" applyFont="1"/>
    <xf numFmtId="0" fontId="8" fillId="0" borderId="0" xfId="0" applyFont="1" applyAlignment="1">
      <alignment horizontal="center"/>
    </xf>
    <xf numFmtId="0" fontId="9" fillId="0" borderId="0" xfId="0" applyFont="1"/>
    <xf numFmtId="49" fontId="4" fillId="0" borderId="0" xfId="1" applyNumberFormat="1" applyFont="1" applyAlignment="1"/>
    <xf numFmtId="49" fontId="9" fillId="0" borderId="0" xfId="0" applyNumberFormat="1" applyFont="1"/>
    <xf numFmtId="49" fontId="4" fillId="0" borderId="0" xfId="1" applyNumberFormat="1" applyFont="1" applyAlignment="1">
      <alignment horizontal="center"/>
    </xf>
    <xf numFmtId="0" fontId="4" fillId="0" borderId="8" xfId="1" applyFont="1" applyBorder="1"/>
    <xf numFmtId="0" fontId="4" fillId="0" borderId="0" xfId="1" applyFont="1" applyBorder="1" applyAlignment="1">
      <alignment horizontal="center"/>
    </xf>
    <xf numFmtId="0" fontId="4" fillId="0" borderId="11" xfId="1" applyFont="1" applyBorder="1"/>
    <xf numFmtId="0" fontId="4" fillId="0" borderId="12" xfId="1" applyFont="1" applyBorder="1" applyAlignment="1">
      <alignment horizontal="center"/>
    </xf>
    <xf numFmtId="0" fontId="4" fillId="0" borderId="9" xfId="1" applyFont="1" applyBorder="1" applyAlignment="1">
      <alignment horizontal="center"/>
    </xf>
    <xf numFmtId="0" fontId="4" fillId="0" borderId="13" xfId="1" applyFont="1" applyBorder="1" applyAlignment="1">
      <alignment horizontal="center"/>
    </xf>
    <xf numFmtId="0" fontId="7" fillId="0" borderId="1" xfId="1" applyFont="1" applyBorder="1" applyAlignment="1">
      <alignment horizontal="center"/>
    </xf>
    <xf numFmtId="0" fontId="7" fillId="0" borderId="2" xfId="1" applyFont="1" applyBorder="1" applyAlignment="1">
      <alignment horizontal="center"/>
    </xf>
    <xf numFmtId="0" fontId="7" fillId="0" borderId="3" xfId="1" applyFont="1" applyBorder="1" applyAlignment="1">
      <alignment horizontal="center"/>
    </xf>
    <xf numFmtId="0" fontId="2" fillId="0" borderId="4" xfId="1" applyFont="1" applyBorder="1" applyAlignment="1">
      <alignment horizontal="right"/>
    </xf>
    <xf numFmtId="164" fontId="3" fillId="3" borderId="10" xfId="1" applyNumberFormat="1" applyFont="1" applyFill="1" applyBorder="1" applyAlignment="1">
      <alignment horizontal="center"/>
    </xf>
    <xf numFmtId="0" fontId="3" fillId="0" borderId="7" xfId="1" applyFont="1" applyBorder="1" applyAlignment="1">
      <alignment horizontal="center"/>
    </xf>
    <xf numFmtId="0" fontId="7" fillId="0" borderId="1" xfId="1" applyFont="1" applyBorder="1" applyAlignment="1">
      <alignment horizontal="center"/>
    </xf>
    <xf numFmtId="0" fontId="7" fillId="0" borderId="2" xfId="1" applyFont="1" applyBorder="1" applyAlignment="1">
      <alignment horizontal="center"/>
    </xf>
    <xf numFmtId="0" fontId="7" fillId="0" borderId="3" xfId="1" applyFont="1" applyBorder="1" applyAlignment="1">
      <alignment horizontal="center"/>
    </xf>
    <xf numFmtId="0" fontId="2" fillId="0" borderId="0" xfId="1" applyFont="1" applyAlignment="1">
      <alignment horizontal="center"/>
    </xf>
    <xf numFmtId="0" fontId="7" fillId="0" borderId="1" xfId="1" applyFont="1" applyBorder="1" applyAlignment="1">
      <alignment horizontal="center"/>
    </xf>
    <xf numFmtId="0" fontId="7" fillId="0" borderId="2" xfId="1" applyFont="1" applyBorder="1" applyAlignment="1">
      <alignment horizontal="center"/>
    </xf>
    <xf numFmtId="0" fontId="7" fillId="0" borderId="3" xfId="1" applyFont="1" applyBorder="1" applyAlignment="1">
      <alignment horizontal="center"/>
    </xf>
    <xf numFmtId="0" fontId="4" fillId="0" borderId="15" xfId="1" applyFont="1" applyBorder="1"/>
    <xf numFmtId="0" fontId="4" fillId="0" borderId="5" xfId="1" applyFont="1" applyBorder="1" applyAlignment="1">
      <alignment horizontal="center"/>
    </xf>
    <xf numFmtId="0" fontId="4" fillId="0" borderId="6" xfId="1" applyFont="1" applyBorder="1" applyAlignment="1">
      <alignment horizontal="center"/>
    </xf>
    <xf numFmtId="1" fontId="3" fillId="2" borderId="2" xfId="1" applyNumberFormat="1" applyFont="1" applyFill="1" applyBorder="1" applyAlignment="1">
      <alignment horizontal="center"/>
    </xf>
    <xf numFmtId="1" fontId="3" fillId="3" borderId="10" xfId="1" applyNumberFormat="1" applyFont="1" applyFill="1" applyBorder="1" applyAlignment="1">
      <alignment horizontal="center"/>
    </xf>
    <xf numFmtId="1" fontId="3" fillId="3" borderId="7" xfId="1" applyNumberFormat="1" applyFont="1" applyFill="1" applyBorder="1" applyAlignment="1">
      <alignment horizontal="center"/>
    </xf>
    <xf numFmtId="1" fontId="3" fillId="3" borderId="14" xfId="1" applyNumberFormat="1" applyFont="1" applyFill="1" applyBorder="1" applyAlignment="1">
      <alignment horizontal="center"/>
    </xf>
    <xf numFmtId="1" fontId="3" fillId="2" borderId="1" xfId="1" applyNumberFormat="1" applyFont="1" applyFill="1" applyBorder="1" applyAlignment="1">
      <alignment horizontal="center"/>
    </xf>
    <xf numFmtId="0" fontId="4" fillId="0" borderId="14" xfId="1" applyFont="1" applyBorder="1"/>
    <xf numFmtId="0" fontId="4" fillId="0" borderId="14" xfId="1" applyFont="1" applyBorder="1" applyAlignment="1">
      <alignment horizontal="center"/>
    </xf>
    <xf numFmtId="2" fontId="3" fillId="2" borderId="2" xfId="1" applyNumberFormat="1" applyFont="1" applyFill="1" applyBorder="1" applyAlignment="1">
      <alignment horizontal="center"/>
    </xf>
    <xf numFmtId="0" fontId="4" fillId="0" borderId="10" xfId="1" applyFont="1" applyBorder="1"/>
    <xf numFmtId="0" fontId="4" fillId="0" borderId="10" xfId="1" applyFont="1" applyBorder="1" applyAlignment="1">
      <alignment horizontal="center"/>
    </xf>
    <xf numFmtId="0" fontId="1" fillId="0" borderId="9" xfId="1" applyBorder="1"/>
    <xf numFmtId="164" fontId="3" fillId="2" borderId="1" xfId="1" applyNumberFormat="1" applyFont="1" applyFill="1" applyBorder="1" applyAlignment="1">
      <alignment horizontal="center"/>
    </xf>
    <xf numFmtId="0" fontId="7" fillId="0" borderId="1" xfId="1" applyFont="1" applyBorder="1" applyAlignment="1">
      <alignment horizontal="center"/>
    </xf>
    <xf numFmtId="0" fontId="7" fillId="0" borderId="2" xfId="1" applyFont="1" applyBorder="1" applyAlignment="1">
      <alignment horizontal="center"/>
    </xf>
    <xf numFmtId="0" fontId="7" fillId="0" borderId="3" xfId="1" applyFont="1" applyBorder="1" applyAlignment="1">
      <alignment horizontal="center"/>
    </xf>
    <xf numFmtId="0" fontId="2" fillId="0" borderId="0" xfId="1" applyFont="1" applyAlignment="1">
      <alignment horizontal="right"/>
    </xf>
    <xf numFmtId="0" fontId="2" fillId="0" borderId="0" xfId="1" applyFont="1" applyAlignment="1">
      <alignment horizontal="center"/>
    </xf>
    <xf numFmtId="1" fontId="2" fillId="0" borderId="0" xfId="1" applyNumberFormat="1" applyFont="1" applyAlignment="1">
      <alignment horizontal="center"/>
    </xf>
    <xf numFmtId="0" fontId="10" fillId="0" borderId="0" xfId="1" applyFont="1" applyAlignment="1">
      <alignment horizontal="center"/>
    </xf>
    <xf numFmtId="0" fontId="3" fillId="0" borderId="4" xfId="1" applyFont="1" applyBorder="1" applyAlignment="1">
      <alignment horizontal="center"/>
    </xf>
    <xf numFmtId="2" fontId="2" fillId="0" borderId="0" xfId="1" applyNumberFormat="1" applyFont="1" applyAlignment="1">
      <alignment horizontal="center"/>
    </xf>
    <xf numFmtId="0" fontId="7" fillId="0" borderId="0" xfId="1" applyFont="1" applyAlignment="1">
      <alignment horizontal="center"/>
    </xf>
    <xf numFmtId="0" fontId="7" fillId="0" borderId="0" xfId="1" applyFont="1" applyAlignment="1" applyProtection="1">
      <alignment horizontal="center" wrapText="1"/>
      <protection locked="0"/>
    </xf>
    <xf numFmtId="0" fontId="0" fillId="0" borderId="0" xfId="0" applyAlignment="1">
      <alignment vertical="center"/>
    </xf>
    <xf numFmtId="0" fontId="11" fillId="0" borderId="0" xfId="0" applyFont="1" applyAlignment="1">
      <alignment vertical="center"/>
    </xf>
    <xf numFmtId="0" fontId="17" fillId="4" borderId="0" xfId="0" applyFont="1" applyFill="1" applyAlignment="1">
      <alignment vertical="center" wrapText="1"/>
    </xf>
    <xf numFmtId="0" fontId="18" fillId="4" borderId="16"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8" fillId="4" borderId="0" xfId="0" applyFont="1" applyFill="1" applyAlignment="1">
      <alignment horizontal="center" wrapText="1"/>
    </xf>
    <xf numFmtId="0" fontId="19" fillId="4" borderId="0" xfId="0" applyFont="1" applyFill="1" applyAlignment="1">
      <alignment horizontal="center" wrapText="1"/>
    </xf>
    <xf numFmtId="0" fontId="11" fillId="0" borderId="0" xfId="0" applyFont="1" applyAlignment="1">
      <alignment horizontal="left" vertical="center"/>
    </xf>
    <xf numFmtId="6" fontId="20" fillId="0" borderId="0" xfId="0" applyNumberFormat="1" applyFont="1" applyAlignment="1">
      <alignment horizontal="center" wrapText="1"/>
    </xf>
    <xf numFmtId="3" fontId="20" fillId="0" borderId="0" xfId="0" applyNumberFormat="1" applyFont="1" applyAlignment="1">
      <alignment horizontal="center" wrapText="1"/>
    </xf>
    <xf numFmtId="3" fontId="20" fillId="0" borderId="17" xfId="0" applyNumberFormat="1" applyFont="1" applyBorder="1" applyAlignment="1">
      <alignment horizontal="center" wrapText="1"/>
    </xf>
    <xf numFmtId="0" fontId="20" fillId="0" borderId="0" xfId="0" applyFont="1" applyAlignment="1">
      <alignment horizontal="left" wrapText="1"/>
    </xf>
    <xf numFmtId="0" fontId="20" fillId="0" borderId="17" xfId="0" applyFont="1" applyBorder="1" applyAlignment="1">
      <alignment horizontal="left" wrapText="1"/>
    </xf>
    <xf numFmtId="0" fontId="11" fillId="0" borderId="0" xfId="0" applyFont="1" applyAlignment="1">
      <alignment horizontal="left"/>
    </xf>
    <xf numFmtId="0" fontId="7" fillId="0" borderId="0" xfId="1" applyFont="1" applyAlignment="1">
      <alignment horizontal="center" wrapText="1"/>
    </xf>
    <xf numFmtId="0" fontId="7" fillId="0" borderId="0" xfId="1" applyFont="1" applyAlignment="1">
      <alignment horizontal="center"/>
    </xf>
    <xf numFmtId="0" fontId="12" fillId="0" borderId="0" xfId="0" applyFont="1" applyAlignment="1">
      <alignment horizontal="left"/>
    </xf>
  </cellXfs>
  <cellStyles count="2">
    <cellStyle name="Normal" xfId="0" builtinId="0"/>
    <cellStyle name="Normal 2" xfId="1"/>
  </cellStyles>
  <dxfs count="0"/>
  <tableStyles count="0" defaultTableStyle="TableStyleMedium9" defaultPivotStyle="PivotStyleLight16"/>
  <colors>
    <mruColors>
      <color rgb="FFD0FD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11" sqref="A11:I11"/>
    </sheetView>
  </sheetViews>
  <sheetFormatPr defaultRowHeight="14.4" x14ac:dyDescent="0.3"/>
  <cols>
    <col min="1" max="1" width="18.44140625" customWidth="1"/>
    <col min="2" max="2" width="10.44140625" customWidth="1"/>
    <col min="3" max="3" width="10.5546875" customWidth="1"/>
    <col min="4" max="4" width="11.77734375" customWidth="1"/>
    <col min="5" max="5" width="13.5546875" customWidth="1"/>
  </cols>
  <sheetData>
    <row r="1" spans="1:12" ht="18.600000000000001" x14ac:dyDescent="0.35">
      <c r="A1" s="87" t="s">
        <v>50</v>
      </c>
      <c r="B1" s="87"/>
      <c r="C1" s="87"/>
      <c r="D1" s="87"/>
      <c r="E1" s="87"/>
      <c r="F1" s="87"/>
      <c r="G1" s="87"/>
      <c r="H1" s="87"/>
      <c r="I1" s="87"/>
      <c r="J1" s="87"/>
      <c r="K1" s="87"/>
      <c r="L1" s="87"/>
    </row>
    <row r="2" spans="1:12" ht="12.6" customHeight="1" x14ac:dyDescent="0.3">
      <c r="A2" s="81"/>
      <c r="B2" s="81"/>
      <c r="C2" s="81"/>
      <c r="D2" s="81"/>
      <c r="E2" s="81"/>
      <c r="F2" s="81"/>
      <c r="G2" s="81"/>
      <c r="H2" s="81"/>
      <c r="I2" s="81"/>
      <c r="J2" s="81"/>
      <c r="K2" s="81"/>
      <c r="L2" s="81"/>
    </row>
    <row r="3" spans="1:12" ht="61.2" customHeight="1" x14ac:dyDescent="0.3">
      <c r="A3" s="78" t="s">
        <v>51</v>
      </c>
      <c r="B3" s="78"/>
      <c r="C3" s="78"/>
      <c r="D3" s="78"/>
      <c r="E3" s="78"/>
      <c r="F3" s="78"/>
      <c r="G3" s="78"/>
      <c r="H3" s="78"/>
      <c r="I3" s="78"/>
      <c r="J3" s="78"/>
      <c r="K3" s="78"/>
      <c r="L3" s="78"/>
    </row>
    <row r="4" spans="1:12" ht="14.4" customHeight="1" x14ac:dyDescent="0.3">
      <c r="A4" s="78"/>
      <c r="B4" s="78"/>
      <c r="C4" s="78"/>
      <c r="D4" s="78"/>
      <c r="E4" s="78"/>
      <c r="F4" s="78"/>
      <c r="G4" s="78"/>
      <c r="H4" s="78"/>
      <c r="I4" s="78"/>
      <c r="J4" s="78"/>
      <c r="K4" s="78"/>
      <c r="L4" s="78"/>
    </row>
    <row r="5" spans="1:12" ht="118.8" customHeight="1" x14ac:dyDescent="0.3">
      <c r="A5" s="78" t="s">
        <v>60</v>
      </c>
      <c r="B5" s="78"/>
      <c r="C5" s="78"/>
      <c r="D5" s="78"/>
      <c r="E5" s="78"/>
      <c r="F5" s="78"/>
      <c r="G5" s="78"/>
      <c r="H5" s="78"/>
      <c r="I5" s="78"/>
      <c r="J5" s="78"/>
      <c r="K5" s="78"/>
      <c r="L5" s="78"/>
    </row>
    <row r="6" spans="1:12" ht="13.2" customHeight="1" x14ac:dyDescent="0.3">
      <c r="A6" s="78"/>
      <c r="B6" s="78"/>
      <c r="C6" s="78"/>
      <c r="D6" s="78"/>
      <c r="E6" s="78"/>
      <c r="F6" s="78"/>
      <c r="G6" s="78"/>
      <c r="H6" s="78"/>
      <c r="I6" s="78"/>
      <c r="J6" s="78"/>
      <c r="K6" s="78"/>
      <c r="L6" s="78"/>
    </row>
    <row r="7" spans="1:12" x14ac:dyDescent="0.3">
      <c r="A7" s="77" t="s">
        <v>52</v>
      </c>
      <c r="B7" s="77"/>
      <c r="C7" s="77"/>
      <c r="D7" s="77"/>
      <c r="E7" s="77"/>
      <c r="F7" s="77"/>
      <c r="G7" s="77"/>
      <c r="H7" s="77"/>
      <c r="I7" s="77"/>
      <c r="J7" s="77"/>
      <c r="K7" s="77"/>
      <c r="L7" s="77"/>
    </row>
    <row r="8" spans="1:12" x14ac:dyDescent="0.3">
      <c r="A8" s="77"/>
      <c r="B8" s="77"/>
      <c r="C8" s="77"/>
      <c r="D8" s="77"/>
      <c r="E8" s="77"/>
      <c r="F8" s="77"/>
      <c r="G8" s="77"/>
      <c r="H8" s="77"/>
      <c r="I8" s="77"/>
      <c r="J8" s="77"/>
      <c r="K8" s="77"/>
      <c r="L8" s="77"/>
    </row>
    <row r="9" spans="1:12" ht="18.600000000000001" x14ac:dyDescent="0.3">
      <c r="A9" s="74" t="s">
        <v>53</v>
      </c>
    </row>
    <row r="10" spans="1:12" ht="37.799999999999997" customHeight="1" x14ac:dyDescent="0.3">
      <c r="A10" s="78" t="s">
        <v>54</v>
      </c>
      <c r="B10" s="78"/>
      <c r="C10" s="78"/>
      <c r="D10" s="78"/>
      <c r="E10" s="78"/>
      <c r="F10" s="78"/>
      <c r="G10" s="78"/>
      <c r="H10" s="78"/>
      <c r="I10" s="78"/>
    </row>
    <row r="11" spans="1:12" ht="23.4" customHeight="1" x14ac:dyDescent="0.3">
      <c r="A11" s="90" t="s">
        <v>65</v>
      </c>
      <c r="B11" s="90"/>
      <c r="C11" s="90"/>
      <c r="D11" s="90"/>
      <c r="E11" s="90"/>
      <c r="F11" s="90"/>
      <c r="G11" s="90"/>
      <c r="H11" s="90"/>
      <c r="I11" s="90"/>
    </row>
    <row r="12" spans="1:12" x14ac:dyDescent="0.3">
      <c r="A12" s="73"/>
    </row>
    <row r="13" spans="1:12" ht="16.2" thickBot="1" x14ac:dyDescent="0.35">
      <c r="A13" s="75"/>
      <c r="B13" s="76" t="s">
        <v>55</v>
      </c>
      <c r="C13" s="76"/>
      <c r="D13" s="76"/>
      <c r="E13" s="76"/>
    </row>
    <row r="14" spans="1:12" ht="28.8" thickTop="1" x14ac:dyDescent="0.3">
      <c r="A14" s="79" t="s">
        <v>56</v>
      </c>
      <c r="B14" s="80" t="s">
        <v>57</v>
      </c>
      <c r="C14" s="79" t="s">
        <v>0</v>
      </c>
      <c r="D14" s="79" t="s">
        <v>58</v>
      </c>
      <c r="E14" s="79" t="s">
        <v>59</v>
      </c>
    </row>
    <row r="15" spans="1:12" ht="21.6" customHeight="1" x14ac:dyDescent="0.3">
      <c r="A15" s="85" t="s">
        <v>4</v>
      </c>
      <c r="B15" s="82">
        <v>3200</v>
      </c>
      <c r="C15" s="82">
        <v>3000</v>
      </c>
      <c r="D15" s="82">
        <v>2800</v>
      </c>
      <c r="E15" s="82">
        <v>2900</v>
      </c>
    </row>
    <row r="16" spans="1:12" ht="21.6" customHeight="1" x14ac:dyDescent="0.3">
      <c r="A16" s="85" t="s">
        <v>5</v>
      </c>
      <c r="B16" s="83">
        <v>2700</v>
      </c>
      <c r="C16" s="83">
        <v>3200</v>
      </c>
      <c r="D16" s="83">
        <v>3000</v>
      </c>
      <c r="E16" s="83">
        <v>3100</v>
      </c>
    </row>
    <row r="17" spans="1:5" ht="24.6" customHeight="1" thickBot="1" x14ac:dyDescent="0.35">
      <c r="A17" s="86" t="s">
        <v>6</v>
      </c>
      <c r="B17" s="84">
        <v>1900</v>
      </c>
      <c r="C17" s="84">
        <v>2100</v>
      </c>
      <c r="D17" s="84">
        <v>3300</v>
      </c>
      <c r="E17" s="84">
        <v>2100</v>
      </c>
    </row>
    <row r="18" spans="1:5" ht="15" thickTop="1" x14ac:dyDescent="0.3">
      <c r="A18" s="73"/>
    </row>
  </sheetData>
  <mergeCells count="11">
    <mergeCell ref="A2:L2"/>
    <mergeCell ref="A6:L6"/>
    <mergeCell ref="A8:L8"/>
    <mergeCell ref="A1:L1"/>
    <mergeCell ref="A11:I11"/>
    <mergeCell ref="B13:E13"/>
    <mergeCell ref="A5:L5"/>
    <mergeCell ref="A3:L3"/>
    <mergeCell ref="A7:L7"/>
    <mergeCell ref="A10:I10"/>
    <mergeCell ref="A4: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E37"/>
  <sheetViews>
    <sheetView topLeftCell="C4" zoomScale="75" workbookViewId="0">
      <selection activeCell="R15" sqref="R15"/>
    </sheetView>
  </sheetViews>
  <sheetFormatPr defaultRowHeight="13.8" x14ac:dyDescent="0.25"/>
  <cols>
    <col min="1" max="1" width="21.44140625" style="4" customWidth="1"/>
    <col min="2" max="13" width="7.6640625" style="2" bestFit="1" customWidth="1"/>
    <col min="14" max="18" width="4.88671875" style="2" customWidth="1"/>
    <col min="19" max="19" width="8.109375" style="2" bestFit="1" customWidth="1"/>
    <col min="20" max="20" width="5.88671875" style="2" bestFit="1" customWidth="1"/>
    <col min="21" max="21" width="8.109375" style="2" customWidth="1"/>
    <col min="22" max="22" width="9.5546875" style="3" customWidth="1"/>
    <col min="23" max="23" width="9.77734375" style="3" customWidth="1"/>
    <col min="24" max="253" width="8.77734375" style="3"/>
    <col min="254" max="254" width="21.44140625" style="3" customWidth="1"/>
    <col min="255" max="266" width="7.6640625" style="3" bestFit="1" customWidth="1"/>
    <col min="267" max="271" width="4.88671875" style="3" customWidth="1"/>
    <col min="272" max="272" width="6.44140625" style="3" bestFit="1" customWidth="1"/>
    <col min="273" max="273" width="4.88671875" style="3" customWidth="1"/>
    <col min="274" max="274" width="7.5546875" style="3" bestFit="1" customWidth="1"/>
    <col min="275" max="275" width="8.109375" style="3" bestFit="1" customWidth="1"/>
    <col min="276" max="277" width="5.88671875" style="3" bestFit="1" customWidth="1"/>
    <col min="278" max="509" width="8.77734375" style="3"/>
    <col min="510" max="510" width="21.44140625" style="3" customWidth="1"/>
    <col min="511" max="522" width="7.6640625" style="3" bestFit="1" customWidth="1"/>
    <col min="523" max="527" width="4.88671875" style="3" customWidth="1"/>
    <col min="528" max="528" width="6.44140625" style="3" bestFit="1" customWidth="1"/>
    <col min="529" max="529" width="4.88671875" style="3" customWidth="1"/>
    <col min="530" max="530" width="7.5546875" style="3" bestFit="1" customWidth="1"/>
    <col min="531" max="531" width="8.109375" style="3" bestFit="1" customWidth="1"/>
    <col min="532" max="533" width="5.88671875" style="3" bestFit="1" customWidth="1"/>
    <col min="534" max="765" width="8.77734375" style="3"/>
    <col min="766" max="766" width="21.44140625" style="3" customWidth="1"/>
    <col min="767" max="778" width="7.6640625" style="3" bestFit="1" customWidth="1"/>
    <col min="779" max="783" width="4.88671875" style="3" customWidth="1"/>
    <col min="784" max="784" width="6.44140625" style="3" bestFit="1" customWidth="1"/>
    <col min="785" max="785" width="4.88671875" style="3" customWidth="1"/>
    <col min="786" max="786" width="7.5546875" style="3" bestFit="1" customWidth="1"/>
    <col min="787" max="787" width="8.109375" style="3" bestFit="1" customWidth="1"/>
    <col min="788" max="789" width="5.88671875" style="3" bestFit="1" customWidth="1"/>
    <col min="790" max="1021" width="8.77734375" style="3"/>
    <col min="1022" max="1022" width="21.44140625" style="3" customWidth="1"/>
    <col min="1023" max="1034" width="7.6640625" style="3" bestFit="1" customWidth="1"/>
    <col min="1035" max="1039" width="4.88671875" style="3" customWidth="1"/>
    <col min="1040" max="1040" width="6.44140625" style="3" bestFit="1" customWidth="1"/>
    <col min="1041" max="1041" width="4.88671875" style="3" customWidth="1"/>
    <col min="1042" max="1042" width="7.5546875" style="3" bestFit="1" customWidth="1"/>
    <col min="1043" max="1043" width="8.109375" style="3" bestFit="1" customWidth="1"/>
    <col min="1044" max="1045" width="5.88671875" style="3" bestFit="1" customWidth="1"/>
    <col min="1046" max="1277" width="8.77734375" style="3"/>
    <col min="1278" max="1278" width="21.44140625" style="3" customWidth="1"/>
    <col min="1279" max="1290" width="7.6640625" style="3" bestFit="1" customWidth="1"/>
    <col min="1291" max="1295" width="4.88671875" style="3" customWidth="1"/>
    <col min="1296" max="1296" width="6.44140625" style="3" bestFit="1" customWidth="1"/>
    <col min="1297" max="1297" width="4.88671875" style="3" customWidth="1"/>
    <col min="1298" max="1298" width="7.5546875" style="3" bestFit="1" customWidth="1"/>
    <col min="1299" max="1299" width="8.109375" style="3" bestFit="1" customWidth="1"/>
    <col min="1300" max="1301" width="5.88671875" style="3" bestFit="1" customWidth="1"/>
    <col min="1302" max="1533" width="8.77734375" style="3"/>
    <col min="1534" max="1534" width="21.44140625" style="3" customWidth="1"/>
    <col min="1535" max="1546" width="7.6640625" style="3" bestFit="1" customWidth="1"/>
    <col min="1547" max="1551" width="4.88671875" style="3" customWidth="1"/>
    <col min="1552" max="1552" width="6.44140625" style="3" bestFit="1" customWidth="1"/>
    <col min="1553" max="1553" width="4.88671875" style="3" customWidth="1"/>
    <col min="1554" max="1554" width="7.5546875" style="3" bestFit="1" customWidth="1"/>
    <col min="1555" max="1555" width="8.109375" style="3" bestFit="1" customWidth="1"/>
    <col min="1556" max="1557" width="5.88671875" style="3" bestFit="1" customWidth="1"/>
    <col min="1558" max="1789" width="8.77734375" style="3"/>
    <col min="1790" max="1790" width="21.44140625" style="3" customWidth="1"/>
    <col min="1791" max="1802" width="7.6640625" style="3" bestFit="1" customWidth="1"/>
    <col min="1803" max="1807" width="4.88671875" style="3" customWidth="1"/>
    <col min="1808" max="1808" width="6.44140625" style="3" bestFit="1" customWidth="1"/>
    <col min="1809" max="1809" width="4.88671875" style="3" customWidth="1"/>
    <col min="1810" max="1810" width="7.5546875" style="3" bestFit="1" customWidth="1"/>
    <col min="1811" max="1811" width="8.109375" style="3" bestFit="1" customWidth="1"/>
    <col min="1812" max="1813" width="5.88671875" style="3" bestFit="1" customWidth="1"/>
    <col min="1814" max="2045" width="8.77734375" style="3"/>
    <col min="2046" max="2046" width="21.44140625" style="3" customWidth="1"/>
    <col min="2047" max="2058" width="7.6640625" style="3" bestFit="1" customWidth="1"/>
    <col min="2059" max="2063" width="4.88671875" style="3" customWidth="1"/>
    <col min="2064" max="2064" width="6.44140625" style="3" bestFit="1" customWidth="1"/>
    <col min="2065" max="2065" width="4.88671875" style="3" customWidth="1"/>
    <col min="2066" max="2066" width="7.5546875" style="3" bestFit="1" customWidth="1"/>
    <col min="2067" max="2067" width="8.109375" style="3" bestFit="1" customWidth="1"/>
    <col min="2068" max="2069" width="5.88671875" style="3" bestFit="1" customWidth="1"/>
    <col min="2070" max="2301" width="8.77734375" style="3"/>
    <col min="2302" max="2302" width="21.44140625" style="3" customWidth="1"/>
    <col min="2303" max="2314" width="7.6640625" style="3" bestFit="1" customWidth="1"/>
    <col min="2315" max="2319" width="4.88671875" style="3" customWidth="1"/>
    <col min="2320" max="2320" width="6.44140625" style="3" bestFit="1" customWidth="1"/>
    <col min="2321" max="2321" width="4.88671875" style="3" customWidth="1"/>
    <col min="2322" max="2322" width="7.5546875" style="3" bestFit="1" customWidth="1"/>
    <col min="2323" max="2323" width="8.109375" style="3" bestFit="1" customWidth="1"/>
    <col min="2324" max="2325" width="5.88671875" style="3" bestFit="1" customWidth="1"/>
    <col min="2326" max="2557" width="8.77734375" style="3"/>
    <col min="2558" max="2558" width="21.44140625" style="3" customWidth="1"/>
    <col min="2559" max="2570" width="7.6640625" style="3" bestFit="1" customWidth="1"/>
    <col min="2571" max="2575" width="4.88671875" style="3" customWidth="1"/>
    <col min="2576" max="2576" width="6.44140625" style="3" bestFit="1" customWidth="1"/>
    <col min="2577" max="2577" width="4.88671875" style="3" customWidth="1"/>
    <col min="2578" max="2578" width="7.5546875" style="3" bestFit="1" customWidth="1"/>
    <col min="2579" max="2579" width="8.109375" style="3" bestFit="1" customWidth="1"/>
    <col min="2580" max="2581" width="5.88671875" style="3" bestFit="1" customWidth="1"/>
    <col min="2582" max="2813" width="8.77734375" style="3"/>
    <col min="2814" max="2814" width="21.44140625" style="3" customWidth="1"/>
    <col min="2815" max="2826" width="7.6640625" style="3" bestFit="1" customWidth="1"/>
    <col min="2827" max="2831" width="4.88671875" style="3" customWidth="1"/>
    <col min="2832" max="2832" width="6.44140625" style="3" bestFit="1" customWidth="1"/>
    <col min="2833" max="2833" width="4.88671875" style="3" customWidth="1"/>
    <col min="2834" max="2834" width="7.5546875" style="3" bestFit="1" customWidth="1"/>
    <col min="2835" max="2835" width="8.109375" style="3" bestFit="1" customWidth="1"/>
    <col min="2836" max="2837" width="5.88671875" style="3" bestFit="1" customWidth="1"/>
    <col min="2838" max="3069" width="8.77734375" style="3"/>
    <col min="3070" max="3070" width="21.44140625" style="3" customWidth="1"/>
    <col min="3071" max="3082" width="7.6640625" style="3" bestFit="1" customWidth="1"/>
    <col min="3083" max="3087" width="4.88671875" style="3" customWidth="1"/>
    <col min="3088" max="3088" width="6.44140625" style="3" bestFit="1" customWidth="1"/>
    <col min="3089" max="3089" width="4.88671875" style="3" customWidth="1"/>
    <col min="3090" max="3090" width="7.5546875" style="3" bestFit="1" customWidth="1"/>
    <col min="3091" max="3091" width="8.109375" style="3" bestFit="1" customWidth="1"/>
    <col min="3092" max="3093" width="5.88671875" style="3" bestFit="1" customWidth="1"/>
    <col min="3094" max="3325" width="8.77734375" style="3"/>
    <col min="3326" max="3326" width="21.44140625" style="3" customWidth="1"/>
    <col min="3327" max="3338" width="7.6640625" style="3" bestFit="1" customWidth="1"/>
    <col min="3339" max="3343" width="4.88671875" style="3" customWidth="1"/>
    <col min="3344" max="3344" width="6.44140625" style="3" bestFit="1" customWidth="1"/>
    <col min="3345" max="3345" width="4.88671875" style="3" customWidth="1"/>
    <col min="3346" max="3346" width="7.5546875" style="3" bestFit="1" customWidth="1"/>
    <col min="3347" max="3347" width="8.109375" style="3" bestFit="1" customWidth="1"/>
    <col min="3348" max="3349" width="5.88671875" style="3" bestFit="1" customWidth="1"/>
    <col min="3350" max="3581" width="8.77734375" style="3"/>
    <col min="3582" max="3582" width="21.44140625" style="3" customWidth="1"/>
    <col min="3583" max="3594" width="7.6640625" style="3" bestFit="1" customWidth="1"/>
    <col min="3595" max="3599" width="4.88671875" style="3" customWidth="1"/>
    <col min="3600" max="3600" width="6.44140625" style="3" bestFit="1" customWidth="1"/>
    <col min="3601" max="3601" width="4.88671875" style="3" customWidth="1"/>
    <col min="3602" max="3602" width="7.5546875" style="3" bestFit="1" customWidth="1"/>
    <col min="3603" max="3603" width="8.109375" style="3" bestFit="1" customWidth="1"/>
    <col min="3604" max="3605" width="5.88671875" style="3" bestFit="1" customWidth="1"/>
    <col min="3606" max="3837" width="8.77734375" style="3"/>
    <col min="3838" max="3838" width="21.44140625" style="3" customWidth="1"/>
    <col min="3839" max="3850" width="7.6640625" style="3" bestFit="1" customWidth="1"/>
    <col min="3851" max="3855" width="4.88671875" style="3" customWidth="1"/>
    <col min="3856" max="3856" width="6.44140625" style="3" bestFit="1" customWidth="1"/>
    <col min="3857" max="3857" width="4.88671875" style="3" customWidth="1"/>
    <col min="3858" max="3858" width="7.5546875" style="3" bestFit="1" customWidth="1"/>
    <col min="3859" max="3859" width="8.109375" style="3" bestFit="1" customWidth="1"/>
    <col min="3860" max="3861" width="5.88671875" style="3" bestFit="1" customWidth="1"/>
    <col min="3862" max="4093" width="8.77734375" style="3"/>
    <col min="4094" max="4094" width="21.44140625" style="3" customWidth="1"/>
    <col min="4095" max="4106" width="7.6640625" style="3" bestFit="1" customWidth="1"/>
    <col min="4107" max="4111" width="4.88671875" style="3" customWidth="1"/>
    <col min="4112" max="4112" width="6.44140625" style="3" bestFit="1" customWidth="1"/>
    <col min="4113" max="4113" width="4.88671875" style="3" customWidth="1"/>
    <col min="4114" max="4114" width="7.5546875" style="3" bestFit="1" customWidth="1"/>
    <col min="4115" max="4115" width="8.109375" style="3" bestFit="1" customWidth="1"/>
    <col min="4116" max="4117" width="5.88671875" style="3" bestFit="1" customWidth="1"/>
    <col min="4118" max="4349" width="8.77734375" style="3"/>
    <col min="4350" max="4350" width="21.44140625" style="3" customWidth="1"/>
    <col min="4351" max="4362" width="7.6640625" style="3" bestFit="1" customWidth="1"/>
    <col min="4363" max="4367" width="4.88671875" style="3" customWidth="1"/>
    <col min="4368" max="4368" width="6.44140625" style="3" bestFit="1" customWidth="1"/>
    <col min="4369" max="4369" width="4.88671875" style="3" customWidth="1"/>
    <col min="4370" max="4370" width="7.5546875" style="3" bestFit="1" customWidth="1"/>
    <col min="4371" max="4371" width="8.109375" style="3" bestFit="1" customWidth="1"/>
    <col min="4372" max="4373" width="5.88671875" style="3" bestFit="1" customWidth="1"/>
    <col min="4374" max="4605" width="8.77734375" style="3"/>
    <col min="4606" max="4606" width="21.44140625" style="3" customWidth="1"/>
    <col min="4607" max="4618" width="7.6640625" style="3" bestFit="1" customWidth="1"/>
    <col min="4619" max="4623" width="4.88671875" style="3" customWidth="1"/>
    <col min="4624" max="4624" width="6.44140625" style="3" bestFit="1" customWidth="1"/>
    <col min="4625" max="4625" width="4.88671875" style="3" customWidth="1"/>
    <col min="4626" max="4626" width="7.5546875" style="3" bestFit="1" customWidth="1"/>
    <col min="4627" max="4627" width="8.109375" style="3" bestFit="1" customWidth="1"/>
    <col min="4628" max="4629" width="5.88671875" style="3" bestFit="1" customWidth="1"/>
    <col min="4630" max="4861" width="8.77734375" style="3"/>
    <col min="4862" max="4862" width="21.44140625" style="3" customWidth="1"/>
    <col min="4863" max="4874" width="7.6640625" style="3" bestFit="1" customWidth="1"/>
    <col min="4875" max="4879" width="4.88671875" style="3" customWidth="1"/>
    <col min="4880" max="4880" width="6.44140625" style="3" bestFit="1" customWidth="1"/>
    <col min="4881" max="4881" width="4.88671875" style="3" customWidth="1"/>
    <col min="4882" max="4882" width="7.5546875" style="3" bestFit="1" customWidth="1"/>
    <col min="4883" max="4883" width="8.109375" style="3" bestFit="1" customWidth="1"/>
    <col min="4884" max="4885" width="5.88671875" style="3" bestFit="1" customWidth="1"/>
    <col min="4886" max="5117" width="8.77734375" style="3"/>
    <col min="5118" max="5118" width="21.44140625" style="3" customWidth="1"/>
    <col min="5119" max="5130" width="7.6640625" style="3" bestFit="1" customWidth="1"/>
    <col min="5131" max="5135" width="4.88671875" style="3" customWidth="1"/>
    <col min="5136" max="5136" width="6.44140625" style="3" bestFit="1" customWidth="1"/>
    <col min="5137" max="5137" width="4.88671875" style="3" customWidth="1"/>
    <col min="5138" max="5138" width="7.5546875" style="3" bestFit="1" customWidth="1"/>
    <col min="5139" max="5139" width="8.109375" style="3" bestFit="1" customWidth="1"/>
    <col min="5140" max="5141" width="5.88671875" style="3" bestFit="1" customWidth="1"/>
    <col min="5142" max="5373" width="8.77734375" style="3"/>
    <col min="5374" max="5374" width="21.44140625" style="3" customWidth="1"/>
    <col min="5375" max="5386" width="7.6640625" style="3" bestFit="1" customWidth="1"/>
    <col min="5387" max="5391" width="4.88671875" style="3" customWidth="1"/>
    <col min="5392" max="5392" width="6.44140625" style="3" bestFit="1" customWidth="1"/>
    <col min="5393" max="5393" width="4.88671875" style="3" customWidth="1"/>
    <col min="5394" max="5394" width="7.5546875" style="3" bestFit="1" customWidth="1"/>
    <col min="5395" max="5395" width="8.109375" style="3" bestFit="1" customWidth="1"/>
    <col min="5396" max="5397" width="5.88671875" style="3" bestFit="1" customWidth="1"/>
    <col min="5398" max="5629" width="8.77734375" style="3"/>
    <col min="5630" max="5630" width="21.44140625" style="3" customWidth="1"/>
    <col min="5631" max="5642" width="7.6640625" style="3" bestFit="1" customWidth="1"/>
    <col min="5643" max="5647" width="4.88671875" style="3" customWidth="1"/>
    <col min="5648" max="5648" width="6.44140625" style="3" bestFit="1" customWidth="1"/>
    <col min="5649" max="5649" width="4.88671875" style="3" customWidth="1"/>
    <col min="5650" max="5650" width="7.5546875" style="3" bestFit="1" customWidth="1"/>
    <col min="5651" max="5651" width="8.109375" style="3" bestFit="1" customWidth="1"/>
    <col min="5652" max="5653" width="5.88671875" style="3" bestFit="1" customWidth="1"/>
    <col min="5654" max="5885" width="8.77734375" style="3"/>
    <col min="5886" max="5886" width="21.44140625" style="3" customWidth="1"/>
    <col min="5887" max="5898" width="7.6640625" style="3" bestFit="1" customWidth="1"/>
    <col min="5899" max="5903" width="4.88671875" style="3" customWidth="1"/>
    <col min="5904" max="5904" width="6.44140625" style="3" bestFit="1" customWidth="1"/>
    <col min="5905" max="5905" width="4.88671875" style="3" customWidth="1"/>
    <col min="5906" max="5906" width="7.5546875" style="3" bestFit="1" customWidth="1"/>
    <col min="5907" max="5907" width="8.109375" style="3" bestFit="1" customWidth="1"/>
    <col min="5908" max="5909" width="5.88671875" style="3" bestFit="1" customWidth="1"/>
    <col min="5910" max="6141" width="8.77734375" style="3"/>
    <col min="6142" max="6142" width="21.44140625" style="3" customWidth="1"/>
    <col min="6143" max="6154" width="7.6640625" style="3" bestFit="1" customWidth="1"/>
    <col min="6155" max="6159" width="4.88671875" style="3" customWidth="1"/>
    <col min="6160" max="6160" width="6.44140625" style="3" bestFit="1" customWidth="1"/>
    <col min="6161" max="6161" width="4.88671875" style="3" customWidth="1"/>
    <col min="6162" max="6162" width="7.5546875" style="3" bestFit="1" customWidth="1"/>
    <col min="6163" max="6163" width="8.109375" style="3" bestFit="1" customWidth="1"/>
    <col min="6164" max="6165" width="5.88671875" style="3" bestFit="1" customWidth="1"/>
    <col min="6166" max="6397" width="8.77734375" style="3"/>
    <col min="6398" max="6398" width="21.44140625" style="3" customWidth="1"/>
    <col min="6399" max="6410" width="7.6640625" style="3" bestFit="1" customWidth="1"/>
    <col min="6411" max="6415" width="4.88671875" style="3" customWidth="1"/>
    <col min="6416" max="6416" width="6.44140625" style="3" bestFit="1" customWidth="1"/>
    <col min="6417" max="6417" width="4.88671875" style="3" customWidth="1"/>
    <col min="6418" max="6418" width="7.5546875" style="3" bestFit="1" customWidth="1"/>
    <col min="6419" max="6419" width="8.109375" style="3" bestFit="1" customWidth="1"/>
    <col min="6420" max="6421" width="5.88671875" style="3" bestFit="1" customWidth="1"/>
    <col min="6422" max="6653" width="8.77734375" style="3"/>
    <col min="6654" max="6654" width="21.44140625" style="3" customWidth="1"/>
    <col min="6655" max="6666" width="7.6640625" style="3" bestFit="1" customWidth="1"/>
    <col min="6667" max="6671" width="4.88671875" style="3" customWidth="1"/>
    <col min="6672" max="6672" width="6.44140625" style="3" bestFit="1" customWidth="1"/>
    <col min="6673" max="6673" width="4.88671875" style="3" customWidth="1"/>
    <col min="6674" max="6674" width="7.5546875" style="3" bestFit="1" customWidth="1"/>
    <col min="6675" max="6675" width="8.109375" style="3" bestFit="1" customWidth="1"/>
    <col min="6676" max="6677" width="5.88671875" style="3" bestFit="1" customWidth="1"/>
    <col min="6678" max="6909" width="8.77734375" style="3"/>
    <col min="6910" max="6910" width="21.44140625" style="3" customWidth="1"/>
    <col min="6911" max="6922" width="7.6640625" style="3" bestFit="1" customWidth="1"/>
    <col min="6923" max="6927" width="4.88671875" style="3" customWidth="1"/>
    <col min="6928" max="6928" width="6.44140625" style="3" bestFit="1" customWidth="1"/>
    <col min="6929" max="6929" width="4.88671875" style="3" customWidth="1"/>
    <col min="6930" max="6930" width="7.5546875" style="3" bestFit="1" customWidth="1"/>
    <col min="6931" max="6931" width="8.109375" style="3" bestFit="1" customWidth="1"/>
    <col min="6932" max="6933" width="5.88671875" style="3" bestFit="1" customWidth="1"/>
    <col min="6934" max="7165" width="8.77734375" style="3"/>
    <col min="7166" max="7166" width="21.44140625" style="3" customWidth="1"/>
    <col min="7167" max="7178" width="7.6640625" style="3" bestFit="1" customWidth="1"/>
    <col min="7179" max="7183" width="4.88671875" style="3" customWidth="1"/>
    <col min="7184" max="7184" width="6.44140625" style="3" bestFit="1" customWidth="1"/>
    <col min="7185" max="7185" width="4.88671875" style="3" customWidth="1"/>
    <col min="7186" max="7186" width="7.5546875" style="3" bestFit="1" customWidth="1"/>
    <col min="7187" max="7187" width="8.109375" style="3" bestFit="1" customWidth="1"/>
    <col min="7188" max="7189" width="5.88671875" style="3" bestFit="1" customWidth="1"/>
    <col min="7190" max="7421" width="8.77734375" style="3"/>
    <col min="7422" max="7422" width="21.44140625" style="3" customWidth="1"/>
    <col min="7423" max="7434" width="7.6640625" style="3" bestFit="1" customWidth="1"/>
    <col min="7435" max="7439" width="4.88671875" style="3" customWidth="1"/>
    <col min="7440" max="7440" width="6.44140625" style="3" bestFit="1" customWidth="1"/>
    <col min="7441" max="7441" width="4.88671875" style="3" customWidth="1"/>
    <col min="7442" max="7442" width="7.5546875" style="3" bestFit="1" customWidth="1"/>
    <col min="7443" max="7443" width="8.109375" style="3" bestFit="1" customWidth="1"/>
    <col min="7444" max="7445" width="5.88671875" style="3" bestFit="1" customWidth="1"/>
    <col min="7446" max="7677" width="8.77734375" style="3"/>
    <col min="7678" max="7678" width="21.44140625" style="3" customWidth="1"/>
    <col min="7679" max="7690" width="7.6640625" style="3" bestFit="1" customWidth="1"/>
    <col min="7691" max="7695" width="4.88671875" style="3" customWidth="1"/>
    <col min="7696" max="7696" width="6.44140625" style="3" bestFit="1" customWidth="1"/>
    <col min="7697" max="7697" width="4.88671875" style="3" customWidth="1"/>
    <col min="7698" max="7698" width="7.5546875" style="3" bestFit="1" customWidth="1"/>
    <col min="7699" max="7699" width="8.109375" style="3" bestFit="1" customWidth="1"/>
    <col min="7700" max="7701" width="5.88671875" style="3" bestFit="1" customWidth="1"/>
    <col min="7702" max="7933" width="8.77734375" style="3"/>
    <col min="7934" max="7934" width="21.44140625" style="3" customWidth="1"/>
    <col min="7935" max="7946" width="7.6640625" style="3" bestFit="1" customWidth="1"/>
    <col min="7947" max="7951" width="4.88671875" style="3" customWidth="1"/>
    <col min="7952" max="7952" width="6.44140625" style="3" bestFit="1" customWidth="1"/>
    <col min="7953" max="7953" width="4.88671875" style="3" customWidth="1"/>
    <col min="7954" max="7954" width="7.5546875" style="3" bestFit="1" customWidth="1"/>
    <col min="7955" max="7955" width="8.109375" style="3" bestFit="1" customWidth="1"/>
    <col min="7956" max="7957" width="5.88671875" style="3" bestFit="1" customWidth="1"/>
    <col min="7958" max="8189" width="8.77734375" style="3"/>
    <col min="8190" max="8190" width="21.44140625" style="3" customWidth="1"/>
    <col min="8191" max="8202" width="7.6640625" style="3" bestFit="1" customWidth="1"/>
    <col min="8203" max="8207" width="4.88671875" style="3" customWidth="1"/>
    <col min="8208" max="8208" width="6.44140625" style="3" bestFit="1" customWidth="1"/>
    <col min="8209" max="8209" width="4.88671875" style="3" customWidth="1"/>
    <col min="8210" max="8210" width="7.5546875" style="3" bestFit="1" customWidth="1"/>
    <col min="8211" max="8211" width="8.109375" style="3" bestFit="1" customWidth="1"/>
    <col min="8212" max="8213" width="5.88671875" style="3" bestFit="1" customWidth="1"/>
    <col min="8214" max="8445" width="8.77734375" style="3"/>
    <col min="8446" max="8446" width="21.44140625" style="3" customWidth="1"/>
    <col min="8447" max="8458" width="7.6640625" style="3" bestFit="1" customWidth="1"/>
    <col min="8459" max="8463" width="4.88671875" style="3" customWidth="1"/>
    <col min="8464" max="8464" width="6.44140625" style="3" bestFit="1" customWidth="1"/>
    <col min="8465" max="8465" width="4.88671875" style="3" customWidth="1"/>
    <col min="8466" max="8466" width="7.5546875" style="3" bestFit="1" customWidth="1"/>
    <col min="8467" max="8467" width="8.109375" style="3" bestFit="1" customWidth="1"/>
    <col min="8468" max="8469" width="5.88671875" style="3" bestFit="1" customWidth="1"/>
    <col min="8470" max="8701" width="8.77734375" style="3"/>
    <col min="8702" max="8702" width="21.44140625" style="3" customWidth="1"/>
    <col min="8703" max="8714" width="7.6640625" style="3" bestFit="1" customWidth="1"/>
    <col min="8715" max="8719" width="4.88671875" style="3" customWidth="1"/>
    <col min="8720" max="8720" width="6.44140625" style="3" bestFit="1" customWidth="1"/>
    <col min="8721" max="8721" width="4.88671875" style="3" customWidth="1"/>
    <col min="8722" max="8722" width="7.5546875" style="3" bestFit="1" customWidth="1"/>
    <col min="8723" max="8723" width="8.109375" style="3" bestFit="1" customWidth="1"/>
    <col min="8724" max="8725" width="5.88671875" style="3" bestFit="1" customWidth="1"/>
    <col min="8726" max="8957" width="8.77734375" style="3"/>
    <col min="8958" max="8958" width="21.44140625" style="3" customWidth="1"/>
    <col min="8959" max="8970" width="7.6640625" style="3" bestFit="1" customWidth="1"/>
    <col min="8971" max="8975" width="4.88671875" style="3" customWidth="1"/>
    <col min="8976" max="8976" width="6.44140625" style="3" bestFit="1" customWidth="1"/>
    <col min="8977" max="8977" width="4.88671875" style="3" customWidth="1"/>
    <col min="8978" max="8978" width="7.5546875" style="3" bestFit="1" customWidth="1"/>
    <col min="8979" max="8979" width="8.109375" style="3" bestFit="1" customWidth="1"/>
    <col min="8980" max="8981" width="5.88671875" style="3" bestFit="1" customWidth="1"/>
    <col min="8982" max="9213" width="8.77734375" style="3"/>
    <col min="9214" max="9214" width="21.44140625" style="3" customWidth="1"/>
    <col min="9215" max="9226" width="7.6640625" style="3" bestFit="1" customWidth="1"/>
    <col min="9227" max="9231" width="4.88671875" style="3" customWidth="1"/>
    <col min="9232" max="9232" width="6.44140625" style="3" bestFit="1" customWidth="1"/>
    <col min="9233" max="9233" width="4.88671875" style="3" customWidth="1"/>
    <col min="9234" max="9234" width="7.5546875" style="3" bestFit="1" customWidth="1"/>
    <col min="9235" max="9235" width="8.109375" style="3" bestFit="1" customWidth="1"/>
    <col min="9236" max="9237" width="5.88671875" style="3" bestFit="1" customWidth="1"/>
    <col min="9238" max="9469" width="8.77734375" style="3"/>
    <col min="9470" max="9470" width="21.44140625" style="3" customWidth="1"/>
    <col min="9471" max="9482" width="7.6640625" style="3" bestFit="1" customWidth="1"/>
    <col min="9483" max="9487" width="4.88671875" style="3" customWidth="1"/>
    <col min="9488" max="9488" width="6.44140625" style="3" bestFit="1" customWidth="1"/>
    <col min="9489" max="9489" width="4.88671875" style="3" customWidth="1"/>
    <col min="9490" max="9490" width="7.5546875" style="3" bestFit="1" customWidth="1"/>
    <col min="9491" max="9491" width="8.109375" style="3" bestFit="1" customWidth="1"/>
    <col min="9492" max="9493" width="5.88671875" style="3" bestFit="1" customWidth="1"/>
    <col min="9494" max="9725" width="8.77734375" style="3"/>
    <col min="9726" max="9726" width="21.44140625" style="3" customWidth="1"/>
    <col min="9727" max="9738" width="7.6640625" style="3" bestFit="1" customWidth="1"/>
    <col min="9739" max="9743" width="4.88671875" style="3" customWidth="1"/>
    <col min="9744" max="9744" width="6.44140625" style="3" bestFit="1" customWidth="1"/>
    <col min="9745" max="9745" width="4.88671875" style="3" customWidth="1"/>
    <col min="9746" max="9746" width="7.5546875" style="3" bestFit="1" customWidth="1"/>
    <col min="9747" max="9747" width="8.109375" style="3" bestFit="1" customWidth="1"/>
    <col min="9748" max="9749" width="5.88671875" style="3" bestFit="1" customWidth="1"/>
    <col min="9750" max="9981" width="8.77734375" style="3"/>
    <col min="9982" max="9982" width="21.44140625" style="3" customWidth="1"/>
    <col min="9983" max="9994" width="7.6640625" style="3" bestFit="1" customWidth="1"/>
    <col min="9995" max="9999" width="4.88671875" style="3" customWidth="1"/>
    <col min="10000" max="10000" width="6.44140625" style="3" bestFit="1" customWidth="1"/>
    <col min="10001" max="10001" width="4.88671875" style="3" customWidth="1"/>
    <col min="10002" max="10002" width="7.5546875" style="3" bestFit="1" customWidth="1"/>
    <col min="10003" max="10003" width="8.109375" style="3" bestFit="1" customWidth="1"/>
    <col min="10004" max="10005" width="5.88671875" style="3" bestFit="1" customWidth="1"/>
    <col min="10006" max="10237" width="8.77734375" style="3"/>
    <col min="10238" max="10238" width="21.44140625" style="3" customWidth="1"/>
    <col min="10239" max="10250" width="7.6640625" style="3" bestFit="1" customWidth="1"/>
    <col min="10251" max="10255" width="4.88671875" style="3" customWidth="1"/>
    <col min="10256" max="10256" width="6.44140625" style="3" bestFit="1" customWidth="1"/>
    <col min="10257" max="10257" width="4.88671875" style="3" customWidth="1"/>
    <col min="10258" max="10258" width="7.5546875" style="3" bestFit="1" customWidth="1"/>
    <col min="10259" max="10259" width="8.109375" style="3" bestFit="1" customWidth="1"/>
    <col min="10260" max="10261" width="5.88671875" style="3" bestFit="1" customWidth="1"/>
    <col min="10262" max="10493" width="8.77734375" style="3"/>
    <col min="10494" max="10494" width="21.44140625" style="3" customWidth="1"/>
    <col min="10495" max="10506" width="7.6640625" style="3" bestFit="1" customWidth="1"/>
    <col min="10507" max="10511" width="4.88671875" style="3" customWidth="1"/>
    <col min="10512" max="10512" width="6.44140625" style="3" bestFit="1" customWidth="1"/>
    <col min="10513" max="10513" width="4.88671875" style="3" customWidth="1"/>
    <col min="10514" max="10514" width="7.5546875" style="3" bestFit="1" customWidth="1"/>
    <col min="10515" max="10515" width="8.109375" style="3" bestFit="1" customWidth="1"/>
    <col min="10516" max="10517" width="5.88671875" style="3" bestFit="1" customWidth="1"/>
    <col min="10518" max="10749" width="8.77734375" style="3"/>
    <col min="10750" max="10750" width="21.44140625" style="3" customWidth="1"/>
    <col min="10751" max="10762" width="7.6640625" style="3" bestFit="1" customWidth="1"/>
    <col min="10763" max="10767" width="4.88671875" style="3" customWidth="1"/>
    <col min="10768" max="10768" width="6.44140625" style="3" bestFit="1" customWidth="1"/>
    <col min="10769" max="10769" width="4.88671875" style="3" customWidth="1"/>
    <col min="10770" max="10770" width="7.5546875" style="3" bestFit="1" customWidth="1"/>
    <col min="10771" max="10771" width="8.109375" style="3" bestFit="1" customWidth="1"/>
    <col min="10772" max="10773" width="5.88671875" style="3" bestFit="1" customWidth="1"/>
    <col min="10774" max="11005" width="8.77734375" style="3"/>
    <col min="11006" max="11006" width="21.44140625" style="3" customWidth="1"/>
    <col min="11007" max="11018" width="7.6640625" style="3" bestFit="1" customWidth="1"/>
    <col min="11019" max="11023" width="4.88671875" style="3" customWidth="1"/>
    <col min="11024" max="11024" width="6.44140625" style="3" bestFit="1" customWidth="1"/>
    <col min="11025" max="11025" width="4.88671875" style="3" customWidth="1"/>
    <col min="11026" max="11026" width="7.5546875" style="3" bestFit="1" customWidth="1"/>
    <col min="11027" max="11027" width="8.109375" style="3" bestFit="1" customWidth="1"/>
    <col min="11028" max="11029" width="5.88671875" style="3" bestFit="1" customWidth="1"/>
    <col min="11030" max="11261" width="8.77734375" style="3"/>
    <col min="11262" max="11262" width="21.44140625" style="3" customWidth="1"/>
    <col min="11263" max="11274" width="7.6640625" style="3" bestFit="1" customWidth="1"/>
    <col min="11275" max="11279" width="4.88671875" style="3" customWidth="1"/>
    <col min="11280" max="11280" width="6.44140625" style="3" bestFit="1" customWidth="1"/>
    <col min="11281" max="11281" width="4.88671875" style="3" customWidth="1"/>
    <col min="11282" max="11282" width="7.5546875" style="3" bestFit="1" customWidth="1"/>
    <col min="11283" max="11283" width="8.109375" style="3" bestFit="1" customWidth="1"/>
    <col min="11284" max="11285" width="5.88671875" style="3" bestFit="1" customWidth="1"/>
    <col min="11286" max="11517" width="8.77734375" style="3"/>
    <col min="11518" max="11518" width="21.44140625" style="3" customWidth="1"/>
    <col min="11519" max="11530" width="7.6640625" style="3" bestFit="1" customWidth="1"/>
    <col min="11531" max="11535" width="4.88671875" style="3" customWidth="1"/>
    <col min="11536" max="11536" width="6.44140625" style="3" bestFit="1" customWidth="1"/>
    <col min="11537" max="11537" width="4.88671875" style="3" customWidth="1"/>
    <col min="11538" max="11538" width="7.5546875" style="3" bestFit="1" customWidth="1"/>
    <col min="11539" max="11539" width="8.109375" style="3" bestFit="1" customWidth="1"/>
    <col min="11540" max="11541" width="5.88671875" style="3" bestFit="1" customWidth="1"/>
    <col min="11542" max="11773" width="8.77734375" style="3"/>
    <col min="11774" max="11774" width="21.44140625" style="3" customWidth="1"/>
    <col min="11775" max="11786" width="7.6640625" style="3" bestFit="1" customWidth="1"/>
    <col min="11787" max="11791" width="4.88671875" style="3" customWidth="1"/>
    <col min="11792" max="11792" width="6.44140625" style="3" bestFit="1" customWidth="1"/>
    <col min="11793" max="11793" width="4.88671875" style="3" customWidth="1"/>
    <col min="11794" max="11794" width="7.5546875" style="3" bestFit="1" customWidth="1"/>
    <col min="11795" max="11795" width="8.109375" style="3" bestFit="1" customWidth="1"/>
    <col min="11796" max="11797" width="5.88671875" style="3" bestFit="1" customWidth="1"/>
    <col min="11798" max="12029" width="8.77734375" style="3"/>
    <col min="12030" max="12030" width="21.44140625" style="3" customWidth="1"/>
    <col min="12031" max="12042" width="7.6640625" style="3" bestFit="1" customWidth="1"/>
    <col min="12043" max="12047" width="4.88671875" style="3" customWidth="1"/>
    <col min="12048" max="12048" width="6.44140625" style="3" bestFit="1" customWidth="1"/>
    <col min="12049" max="12049" width="4.88671875" style="3" customWidth="1"/>
    <col min="12050" max="12050" width="7.5546875" style="3" bestFit="1" customWidth="1"/>
    <col min="12051" max="12051" width="8.109375" style="3" bestFit="1" customWidth="1"/>
    <col min="12052" max="12053" width="5.88671875" style="3" bestFit="1" customWidth="1"/>
    <col min="12054" max="12285" width="8.77734375" style="3"/>
    <col min="12286" max="12286" width="21.44140625" style="3" customWidth="1"/>
    <col min="12287" max="12298" width="7.6640625" style="3" bestFit="1" customWidth="1"/>
    <col min="12299" max="12303" width="4.88671875" style="3" customWidth="1"/>
    <col min="12304" max="12304" width="6.44140625" style="3" bestFit="1" customWidth="1"/>
    <col min="12305" max="12305" width="4.88671875" style="3" customWidth="1"/>
    <col min="12306" max="12306" width="7.5546875" style="3" bestFit="1" customWidth="1"/>
    <col min="12307" max="12307" width="8.109375" style="3" bestFit="1" customWidth="1"/>
    <col min="12308" max="12309" width="5.88671875" style="3" bestFit="1" customWidth="1"/>
    <col min="12310" max="12541" width="8.77734375" style="3"/>
    <col min="12542" max="12542" width="21.44140625" style="3" customWidth="1"/>
    <col min="12543" max="12554" width="7.6640625" style="3" bestFit="1" customWidth="1"/>
    <col min="12555" max="12559" width="4.88671875" style="3" customWidth="1"/>
    <col min="12560" max="12560" width="6.44140625" style="3" bestFit="1" customWidth="1"/>
    <col min="12561" max="12561" width="4.88671875" style="3" customWidth="1"/>
    <col min="12562" max="12562" width="7.5546875" style="3" bestFit="1" customWidth="1"/>
    <col min="12563" max="12563" width="8.109375" style="3" bestFit="1" customWidth="1"/>
    <col min="12564" max="12565" width="5.88671875" style="3" bestFit="1" customWidth="1"/>
    <col min="12566" max="12797" width="8.77734375" style="3"/>
    <col min="12798" max="12798" width="21.44140625" style="3" customWidth="1"/>
    <col min="12799" max="12810" width="7.6640625" style="3" bestFit="1" customWidth="1"/>
    <col min="12811" max="12815" width="4.88671875" style="3" customWidth="1"/>
    <col min="12816" max="12816" width="6.44140625" style="3" bestFit="1" customWidth="1"/>
    <col min="12817" max="12817" width="4.88671875" style="3" customWidth="1"/>
    <col min="12818" max="12818" width="7.5546875" style="3" bestFit="1" customWidth="1"/>
    <col min="12819" max="12819" width="8.109375" style="3" bestFit="1" customWidth="1"/>
    <col min="12820" max="12821" width="5.88671875" style="3" bestFit="1" customWidth="1"/>
    <col min="12822" max="13053" width="8.77734375" style="3"/>
    <col min="13054" max="13054" width="21.44140625" style="3" customWidth="1"/>
    <col min="13055" max="13066" width="7.6640625" style="3" bestFit="1" customWidth="1"/>
    <col min="13067" max="13071" width="4.88671875" style="3" customWidth="1"/>
    <col min="13072" max="13072" width="6.44140625" style="3" bestFit="1" customWidth="1"/>
    <col min="13073" max="13073" width="4.88671875" style="3" customWidth="1"/>
    <col min="13074" max="13074" width="7.5546875" style="3" bestFit="1" customWidth="1"/>
    <col min="13075" max="13075" width="8.109375" style="3" bestFit="1" customWidth="1"/>
    <col min="13076" max="13077" width="5.88671875" style="3" bestFit="1" customWidth="1"/>
    <col min="13078" max="13309" width="8.77734375" style="3"/>
    <col min="13310" max="13310" width="21.44140625" style="3" customWidth="1"/>
    <col min="13311" max="13322" width="7.6640625" style="3" bestFit="1" customWidth="1"/>
    <col min="13323" max="13327" width="4.88671875" style="3" customWidth="1"/>
    <col min="13328" max="13328" width="6.44140625" style="3" bestFit="1" customWidth="1"/>
    <col min="13329" max="13329" width="4.88671875" style="3" customWidth="1"/>
    <col min="13330" max="13330" width="7.5546875" style="3" bestFit="1" customWidth="1"/>
    <col min="13331" max="13331" width="8.109375" style="3" bestFit="1" customWidth="1"/>
    <col min="13332" max="13333" width="5.88671875" style="3" bestFit="1" customWidth="1"/>
    <col min="13334" max="13565" width="8.77734375" style="3"/>
    <col min="13566" max="13566" width="21.44140625" style="3" customWidth="1"/>
    <col min="13567" max="13578" width="7.6640625" style="3" bestFit="1" customWidth="1"/>
    <col min="13579" max="13583" width="4.88671875" style="3" customWidth="1"/>
    <col min="13584" max="13584" width="6.44140625" style="3" bestFit="1" customWidth="1"/>
    <col min="13585" max="13585" width="4.88671875" style="3" customWidth="1"/>
    <col min="13586" max="13586" width="7.5546875" style="3" bestFit="1" customWidth="1"/>
    <col min="13587" max="13587" width="8.109375" style="3" bestFit="1" customWidth="1"/>
    <col min="13588" max="13589" width="5.88671875" style="3" bestFit="1" customWidth="1"/>
    <col min="13590" max="13821" width="8.77734375" style="3"/>
    <col min="13822" max="13822" width="21.44140625" style="3" customWidth="1"/>
    <col min="13823" max="13834" width="7.6640625" style="3" bestFit="1" customWidth="1"/>
    <col min="13835" max="13839" width="4.88671875" style="3" customWidth="1"/>
    <col min="13840" max="13840" width="6.44140625" style="3" bestFit="1" customWidth="1"/>
    <col min="13841" max="13841" width="4.88671875" style="3" customWidth="1"/>
    <col min="13842" max="13842" width="7.5546875" style="3" bestFit="1" customWidth="1"/>
    <col min="13843" max="13843" width="8.109375" style="3" bestFit="1" customWidth="1"/>
    <col min="13844" max="13845" width="5.88671875" style="3" bestFit="1" customWidth="1"/>
    <col min="13846" max="14077" width="8.77734375" style="3"/>
    <col min="14078" max="14078" width="21.44140625" style="3" customWidth="1"/>
    <col min="14079" max="14090" width="7.6640625" style="3" bestFit="1" customWidth="1"/>
    <col min="14091" max="14095" width="4.88671875" style="3" customWidth="1"/>
    <col min="14096" max="14096" width="6.44140625" style="3" bestFit="1" customWidth="1"/>
    <col min="14097" max="14097" width="4.88671875" style="3" customWidth="1"/>
    <col min="14098" max="14098" width="7.5546875" style="3" bestFit="1" customWidth="1"/>
    <col min="14099" max="14099" width="8.109375" style="3" bestFit="1" customWidth="1"/>
    <col min="14100" max="14101" width="5.88671875" style="3" bestFit="1" customWidth="1"/>
    <col min="14102" max="14333" width="8.77734375" style="3"/>
    <col min="14334" max="14334" width="21.44140625" style="3" customWidth="1"/>
    <col min="14335" max="14346" width="7.6640625" style="3" bestFit="1" customWidth="1"/>
    <col min="14347" max="14351" width="4.88671875" style="3" customWidth="1"/>
    <col min="14352" max="14352" width="6.44140625" style="3" bestFit="1" customWidth="1"/>
    <col min="14353" max="14353" width="4.88671875" style="3" customWidth="1"/>
    <col min="14354" max="14354" width="7.5546875" style="3" bestFit="1" customWidth="1"/>
    <col min="14355" max="14355" width="8.109375" style="3" bestFit="1" customWidth="1"/>
    <col min="14356" max="14357" width="5.88671875" style="3" bestFit="1" customWidth="1"/>
    <col min="14358" max="14589" width="8.77734375" style="3"/>
    <col min="14590" max="14590" width="21.44140625" style="3" customWidth="1"/>
    <col min="14591" max="14602" width="7.6640625" style="3" bestFit="1" customWidth="1"/>
    <col min="14603" max="14607" width="4.88671875" style="3" customWidth="1"/>
    <col min="14608" max="14608" width="6.44140625" style="3" bestFit="1" customWidth="1"/>
    <col min="14609" max="14609" width="4.88671875" style="3" customWidth="1"/>
    <col min="14610" max="14610" width="7.5546875" style="3" bestFit="1" customWidth="1"/>
    <col min="14611" max="14611" width="8.109375" style="3" bestFit="1" customWidth="1"/>
    <col min="14612" max="14613" width="5.88671875" style="3" bestFit="1" customWidth="1"/>
    <col min="14614" max="14845" width="8.77734375" style="3"/>
    <col min="14846" max="14846" width="21.44140625" style="3" customWidth="1"/>
    <col min="14847" max="14858" width="7.6640625" style="3" bestFit="1" customWidth="1"/>
    <col min="14859" max="14863" width="4.88671875" style="3" customWidth="1"/>
    <col min="14864" max="14864" width="6.44140625" style="3" bestFit="1" customWidth="1"/>
    <col min="14865" max="14865" width="4.88671875" style="3" customWidth="1"/>
    <col min="14866" max="14866" width="7.5546875" style="3" bestFit="1" customWidth="1"/>
    <col min="14867" max="14867" width="8.109375" style="3" bestFit="1" customWidth="1"/>
    <col min="14868" max="14869" width="5.88671875" style="3" bestFit="1" customWidth="1"/>
    <col min="14870" max="15101" width="8.77734375" style="3"/>
    <col min="15102" max="15102" width="21.44140625" style="3" customWidth="1"/>
    <col min="15103" max="15114" width="7.6640625" style="3" bestFit="1" customWidth="1"/>
    <col min="15115" max="15119" width="4.88671875" style="3" customWidth="1"/>
    <col min="15120" max="15120" width="6.44140625" style="3" bestFit="1" customWidth="1"/>
    <col min="15121" max="15121" width="4.88671875" style="3" customWidth="1"/>
    <col min="15122" max="15122" width="7.5546875" style="3" bestFit="1" customWidth="1"/>
    <col min="15123" max="15123" width="8.109375" style="3" bestFit="1" customWidth="1"/>
    <col min="15124" max="15125" width="5.88671875" style="3" bestFit="1" customWidth="1"/>
    <col min="15126" max="15357" width="8.77734375" style="3"/>
    <col min="15358" max="15358" width="21.44140625" style="3" customWidth="1"/>
    <col min="15359" max="15370" width="7.6640625" style="3" bestFit="1" customWidth="1"/>
    <col min="15371" max="15375" width="4.88671875" style="3" customWidth="1"/>
    <col min="15376" max="15376" width="6.44140625" style="3" bestFit="1" customWidth="1"/>
    <col min="15377" max="15377" width="4.88671875" style="3" customWidth="1"/>
    <col min="15378" max="15378" width="7.5546875" style="3" bestFit="1" customWidth="1"/>
    <col min="15379" max="15379" width="8.109375" style="3" bestFit="1" customWidth="1"/>
    <col min="15380" max="15381" width="5.88671875" style="3" bestFit="1" customWidth="1"/>
    <col min="15382" max="15613" width="8.77734375" style="3"/>
    <col min="15614" max="15614" width="21.44140625" style="3" customWidth="1"/>
    <col min="15615" max="15626" width="7.6640625" style="3" bestFit="1" customWidth="1"/>
    <col min="15627" max="15631" width="4.88671875" style="3" customWidth="1"/>
    <col min="15632" max="15632" width="6.44140625" style="3" bestFit="1" customWidth="1"/>
    <col min="15633" max="15633" width="4.88671875" style="3" customWidth="1"/>
    <col min="15634" max="15634" width="7.5546875" style="3" bestFit="1" customWidth="1"/>
    <col min="15635" max="15635" width="8.109375" style="3" bestFit="1" customWidth="1"/>
    <col min="15636" max="15637" width="5.88671875" style="3" bestFit="1" customWidth="1"/>
    <col min="15638" max="15869" width="8.77734375" style="3"/>
    <col min="15870" max="15870" width="21.44140625" style="3" customWidth="1"/>
    <col min="15871" max="15882" width="7.6640625" style="3" bestFit="1" customWidth="1"/>
    <col min="15883" max="15887" width="4.88671875" style="3" customWidth="1"/>
    <col min="15888" max="15888" width="6.44140625" style="3" bestFit="1" customWidth="1"/>
    <col min="15889" max="15889" width="4.88671875" style="3" customWidth="1"/>
    <col min="15890" max="15890" width="7.5546875" style="3" bestFit="1" customWidth="1"/>
    <col min="15891" max="15891" width="8.109375" style="3" bestFit="1" customWidth="1"/>
    <col min="15892" max="15893" width="5.88671875" style="3" bestFit="1" customWidth="1"/>
    <col min="15894" max="16125" width="8.77734375" style="3"/>
    <col min="16126" max="16126" width="21.44140625" style="3" customWidth="1"/>
    <col min="16127" max="16138" width="7.6640625" style="3" bestFit="1" customWidth="1"/>
    <col min="16139" max="16143" width="4.88671875" style="3" customWidth="1"/>
    <col min="16144" max="16144" width="6.44140625" style="3" bestFit="1" customWidth="1"/>
    <col min="16145" max="16145" width="4.88671875" style="3" customWidth="1"/>
    <col min="16146" max="16146" width="7.5546875" style="3" bestFit="1" customWidth="1"/>
    <col min="16147" max="16147" width="8.109375" style="3" bestFit="1" customWidth="1"/>
    <col min="16148" max="16149" width="5.88671875" style="3" bestFit="1" customWidth="1"/>
    <col min="16150" max="16384" width="8.77734375" style="3"/>
  </cols>
  <sheetData>
    <row r="1" spans="1:29" ht="18" x14ac:dyDescent="0.4">
      <c r="A1" s="1" t="s">
        <v>42</v>
      </c>
      <c r="B1" s="1"/>
      <c r="C1" s="1"/>
      <c r="D1" s="1"/>
      <c r="E1" s="1"/>
      <c r="F1" s="1"/>
      <c r="G1" s="1"/>
      <c r="H1" s="1"/>
      <c r="I1" s="1"/>
      <c r="J1" s="1"/>
      <c r="K1" s="1"/>
      <c r="L1" s="1"/>
      <c r="M1" s="1"/>
    </row>
    <row r="2" spans="1:29" ht="18" x14ac:dyDescent="0.4">
      <c r="A2" s="1"/>
      <c r="B2" s="1"/>
      <c r="C2" s="1"/>
      <c r="D2" s="1"/>
      <c r="E2" s="1"/>
      <c r="F2" s="1"/>
      <c r="G2" s="1"/>
      <c r="H2" s="1"/>
      <c r="I2" s="1"/>
      <c r="J2" s="1"/>
      <c r="K2" s="1"/>
      <c r="L2" s="1"/>
      <c r="M2" s="1"/>
    </row>
    <row r="3" spans="1:29" ht="18" x14ac:dyDescent="0.4">
      <c r="A3" s="65" t="s">
        <v>23</v>
      </c>
      <c r="B3" s="65"/>
      <c r="C3" s="65"/>
      <c r="D3" s="65"/>
      <c r="E3" s="1"/>
      <c r="F3" s="1"/>
      <c r="G3" s="1"/>
      <c r="H3" s="1"/>
      <c r="I3" s="1"/>
      <c r="J3" s="1"/>
      <c r="K3" s="1"/>
      <c r="L3" s="1"/>
      <c r="M3" s="1"/>
    </row>
    <row r="4" spans="1:29" ht="18" x14ac:dyDescent="0.4">
      <c r="A4" s="1"/>
      <c r="B4" s="27" t="s">
        <v>24</v>
      </c>
      <c r="C4" s="26" t="s">
        <v>22</v>
      </c>
      <c r="D4" s="1"/>
      <c r="E4" s="1"/>
      <c r="F4" s="1"/>
      <c r="G4" s="1"/>
      <c r="H4" s="1"/>
      <c r="I4" s="1"/>
      <c r="J4" s="1"/>
      <c r="K4" s="1"/>
      <c r="L4" s="1"/>
      <c r="M4" s="1"/>
    </row>
    <row r="5" spans="1:29" ht="18" x14ac:dyDescent="0.4">
      <c r="A5" s="1"/>
      <c r="B5" s="27" t="s">
        <v>25</v>
      </c>
      <c r="C5" s="24" t="s">
        <v>8</v>
      </c>
      <c r="D5" s="24"/>
      <c r="E5" s="24"/>
      <c r="F5" s="24"/>
      <c r="G5" s="24"/>
      <c r="H5" s="1"/>
      <c r="I5" s="1"/>
      <c r="J5" s="1"/>
      <c r="K5" s="1"/>
      <c r="L5" s="1"/>
      <c r="M5" s="1"/>
    </row>
    <row r="6" spans="1:29" ht="18" x14ac:dyDescent="0.4">
      <c r="A6" s="1"/>
      <c r="B6" s="27" t="s">
        <v>26</v>
      </c>
      <c r="C6" s="24" t="s">
        <v>38</v>
      </c>
      <c r="D6" s="24"/>
      <c r="E6" s="24"/>
      <c r="F6" s="24"/>
      <c r="G6" s="24"/>
      <c r="H6" s="1"/>
      <c r="I6" s="1"/>
      <c r="J6" s="1"/>
      <c r="K6" s="1"/>
      <c r="L6" s="1"/>
      <c r="M6" s="1"/>
    </row>
    <row r="7" spans="1:29" ht="18" x14ac:dyDescent="0.4">
      <c r="A7" s="1"/>
      <c r="B7" s="27" t="s">
        <v>27</v>
      </c>
      <c r="C7" s="24" t="s">
        <v>39</v>
      </c>
      <c r="D7" s="24"/>
      <c r="E7" s="24"/>
      <c r="F7" s="24"/>
      <c r="G7" s="24"/>
      <c r="H7" s="1"/>
      <c r="I7" s="1"/>
      <c r="J7" s="1"/>
      <c r="K7" s="1"/>
      <c r="L7" s="1"/>
      <c r="M7" s="1"/>
    </row>
    <row r="8" spans="1:29" ht="18" x14ac:dyDescent="0.4">
      <c r="A8" s="1"/>
      <c r="B8" s="27" t="s">
        <v>28</v>
      </c>
      <c r="C8" s="24" t="s">
        <v>9</v>
      </c>
      <c r="D8" s="24"/>
      <c r="E8" s="24"/>
      <c r="F8" s="24"/>
      <c r="G8" s="24"/>
      <c r="H8" s="1"/>
      <c r="I8" s="1"/>
      <c r="J8" s="1"/>
      <c r="K8" s="1"/>
      <c r="L8" s="1"/>
      <c r="M8" s="1"/>
    </row>
    <row r="9" spans="1:29" ht="18" x14ac:dyDescent="0.4">
      <c r="A9" s="1"/>
      <c r="B9" s="27"/>
      <c r="C9" s="25"/>
      <c r="D9" s="1"/>
      <c r="E9" s="1"/>
      <c r="F9" s="1"/>
      <c r="G9" s="1"/>
      <c r="H9" s="1"/>
      <c r="I9" s="1"/>
      <c r="J9" s="1"/>
      <c r="K9" s="1"/>
      <c r="L9" s="1"/>
      <c r="M9" s="1"/>
    </row>
    <row r="10" spans="1:29" ht="18" x14ac:dyDescent="0.4">
      <c r="A10" s="1"/>
      <c r="B10" s="27"/>
      <c r="C10" s="25"/>
      <c r="D10" s="1"/>
      <c r="E10" s="1"/>
      <c r="F10" s="1"/>
      <c r="G10" s="1"/>
      <c r="H10" s="1"/>
      <c r="I10" s="1"/>
      <c r="J10" s="1"/>
      <c r="K10" s="1"/>
      <c r="L10" s="1"/>
      <c r="M10" s="1"/>
    </row>
    <row r="11" spans="1:29" ht="18" x14ac:dyDescent="0.4">
      <c r="A11" s="1"/>
      <c r="B11" s="27"/>
      <c r="C11" s="25"/>
      <c r="D11" s="1"/>
      <c r="E11" s="1"/>
      <c r="F11" s="1"/>
      <c r="G11" s="66" t="s">
        <v>21</v>
      </c>
      <c r="H11" s="66"/>
      <c r="I11" s="66"/>
      <c r="J11" s="66"/>
      <c r="K11" s="67">
        <f>SUM((S17-U17),(U18-S18),(S19-U19),(U20-S20),(U21-S21))</f>
        <v>0</v>
      </c>
      <c r="L11" s="67"/>
      <c r="M11" s="68" t="s">
        <v>31</v>
      </c>
      <c r="N11" s="66"/>
    </row>
    <row r="12" spans="1:29" ht="18.45" thickBot="1" x14ac:dyDescent="0.45">
      <c r="A12" s="1"/>
      <c r="B12" s="1"/>
      <c r="C12" s="1"/>
      <c r="D12" s="1"/>
      <c r="E12" s="1"/>
      <c r="F12" s="1"/>
      <c r="G12" s="1"/>
      <c r="H12" s="1"/>
      <c r="I12" s="1"/>
      <c r="J12" s="1"/>
      <c r="K12" s="1"/>
      <c r="L12" s="1"/>
      <c r="M12" s="1"/>
    </row>
    <row r="13" spans="1:29" ht="14.55" thickBot="1" x14ac:dyDescent="0.35">
      <c r="B13" s="69" t="s">
        <v>4</v>
      </c>
      <c r="C13" s="69"/>
      <c r="D13" s="69"/>
      <c r="E13" s="69"/>
      <c r="F13" s="69" t="s">
        <v>5</v>
      </c>
      <c r="G13" s="69"/>
      <c r="H13" s="69"/>
      <c r="I13" s="69"/>
      <c r="J13" s="69" t="s">
        <v>6</v>
      </c>
      <c r="K13" s="69"/>
      <c r="L13" s="69"/>
      <c r="M13" s="69"/>
      <c r="V13" s="5"/>
    </row>
    <row r="14" spans="1:29" ht="19.8" thickBot="1" x14ac:dyDescent="0.45">
      <c r="B14" s="6" t="s">
        <v>1</v>
      </c>
      <c r="C14" s="7" t="s">
        <v>0</v>
      </c>
      <c r="D14" s="7" t="s">
        <v>2</v>
      </c>
      <c r="E14" s="7" t="s">
        <v>3</v>
      </c>
      <c r="F14" s="6" t="s">
        <v>1</v>
      </c>
      <c r="G14" s="7" t="s">
        <v>0</v>
      </c>
      <c r="H14" s="7" t="s">
        <v>2</v>
      </c>
      <c r="I14" s="8" t="s">
        <v>3</v>
      </c>
      <c r="J14" s="7" t="s">
        <v>1</v>
      </c>
      <c r="K14" s="7" t="s">
        <v>0</v>
      </c>
      <c r="L14" s="7" t="s">
        <v>2</v>
      </c>
      <c r="M14" s="8" t="s">
        <v>3</v>
      </c>
      <c r="N14" s="7" t="s">
        <v>15</v>
      </c>
      <c r="O14" s="7" t="s">
        <v>16</v>
      </c>
      <c r="P14" s="7" t="s">
        <v>17</v>
      </c>
      <c r="Q14" s="7" t="s">
        <v>18</v>
      </c>
      <c r="R14" s="7" t="s">
        <v>19</v>
      </c>
      <c r="S14" s="62" t="s">
        <v>43</v>
      </c>
      <c r="T14" s="63"/>
      <c r="U14" s="64"/>
      <c r="V14" s="9"/>
      <c r="W14" s="2"/>
      <c r="X14" s="2"/>
      <c r="Y14" s="2"/>
      <c r="Z14" s="2"/>
      <c r="AA14" s="2"/>
      <c r="AB14" s="2"/>
      <c r="AC14" s="2"/>
    </row>
    <row r="15" spans="1:29" ht="31.8" customHeight="1" thickBot="1" x14ac:dyDescent="0.35">
      <c r="A15" s="37" t="s">
        <v>41</v>
      </c>
      <c r="B15" s="57">
        <v>1</v>
      </c>
      <c r="C15" s="57">
        <v>0</v>
      </c>
      <c r="D15" s="57">
        <v>0</v>
      </c>
      <c r="E15" s="57">
        <v>0</v>
      </c>
      <c r="F15" s="57">
        <v>0</v>
      </c>
      <c r="G15" s="57">
        <v>1</v>
      </c>
      <c r="H15" s="57">
        <v>0</v>
      </c>
      <c r="I15" s="57">
        <v>0</v>
      </c>
      <c r="J15" s="57">
        <v>0</v>
      </c>
      <c r="K15" s="57">
        <v>0</v>
      </c>
      <c r="L15" s="57">
        <v>1</v>
      </c>
      <c r="M15" s="57">
        <v>0</v>
      </c>
      <c r="N15" s="54">
        <f>IF(SUM(C15,G15,K15)=1,1,0)</f>
        <v>1</v>
      </c>
      <c r="O15" s="50">
        <f>IF(E15=0,1,0)</f>
        <v>1</v>
      </c>
      <c r="P15" s="50">
        <f>IF(SUM(B15,F15,J15)=1,1,0)</f>
        <v>1</v>
      </c>
      <c r="Q15" s="50">
        <f>IF(SUM(D15,H15,L15)=1,1,0)</f>
        <v>1</v>
      </c>
      <c r="R15" s="50">
        <f>IF(SUMPRODUCT(F$21:I$21,F$15:I$15)&gt;2999,1,0)</f>
        <v>1</v>
      </c>
      <c r="S15" s="40" t="s">
        <v>10</v>
      </c>
      <c r="T15" s="41" t="s">
        <v>20</v>
      </c>
      <c r="U15" s="42" t="s">
        <v>11</v>
      </c>
      <c r="V15" s="71" t="s">
        <v>47</v>
      </c>
      <c r="W15" s="72" t="s">
        <v>49</v>
      </c>
      <c r="X15" s="71" t="s">
        <v>48</v>
      </c>
      <c r="Y15" s="88" t="s">
        <v>61</v>
      </c>
    </row>
    <row r="16" spans="1:29" ht="19.2" customHeight="1" x14ac:dyDescent="0.3">
      <c r="A16" s="43" t="s">
        <v>7</v>
      </c>
      <c r="B16" s="39"/>
      <c r="C16" s="11"/>
      <c r="D16" s="11"/>
      <c r="E16" s="12"/>
      <c r="F16" s="11"/>
      <c r="G16" s="11"/>
      <c r="H16" s="11"/>
      <c r="I16" s="12"/>
      <c r="J16" s="11"/>
      <c r="K16" s="11"/>
      <c r="L16" s="11"/>
      <c r="M16" s="12"/>
      <c r="N16" s="11"/>
      <c r="O16" s="11"/>
      <c r="P16" s="11"/>
      <c r="Q16" s="11"/>
      <c r="R16" s="11"/>
      <c r="S16" s="13"/>
      <c r="T16" s="14"/>
      <c r="U16" s="15"/>
      <c r="V16" s="5"/>
    </row>
    <row r="17" spans="1:25" ht="15" x14ac:dyDescent="0.25">
      <c r="A17" s="28" t="s">
        <v>32</v>
      </c>
      <c r="B17" s="29"/>
      <c r="C17" s="29">
        <v>1</v>
      </c>
      <c r="D17" s="29"/>
      <c r="E17" s="32"/>
      <c r="F17" s="29"/>
      <c r="G17" s="29">
        <v>1</v>
      </c>
      <c r="H17" s="29"/>
      <c r="I17" s="32"/>
      <c r="J17" s="29"/>
      <c r="K17" s="29">
        <v>1</v>
      </c>
      <c r="L17" s="29"/>
      <c r="M17" s="32"/>
      <c r="N17" s="16">
        <v>1</v>
      </c>
      <c r="O17" s="16"/>
      <c r="P17" s="16"/>
      <c r="Q17" s="16"/>
      <c r="R17" s="16"/>
      <c r="S17" s="51">
        <f>(N17*N15)*Y17</f>
        <v>10000</v>
      </c>
      <c r="T17" s="18" t="s">
        <v>13</v>
      </c>
      <c r="U17" s="17">
        <f>Y17</f>
        <v>10000</v>
      </c>
      <c r="V17" s="2">
        <v>1</v>
      </c>
      <c r="W17" s="2">
        <f>10 ^(MAX(V$17:V$21) - V17 + 1)</f>
        <v>10000</v>
      </c>
      <c r="X17" s="2">
        <v>1</v>
      </c>
      <c r="Y17" s="2">
        <f>W17*X17</f>
        <v>10000</v>
      </c>
    </row>
    <row r="18" spans="1:25" ht="15" x14ac:dyDescent="0.25">
      <c r="A18" s="28" t="s">
        <v>30</v>
      </c>
      <c r="B18" s="29"/>
      <c r="C18" s="29"/>
      <c r="D18" s="29"/>
      <c r="E18" s="32">
        <v>1</v>
      </c>
      <c r="F18" s="29"/>
      <c r="G18" s="29"/>
      <c r="H18" s="29"/>
      <c r="I18" s="32"/>
      <c r="J18" s="29"/>
      <c r="K18" s="29"/>
      <c r="L18" s="29"/>
      <c r="M18" s="32"/>
      <c r="N18" s="16"/>
      <c r="O18" s="16">
        <v>1</v>
      </c>
      <c r="P18" s="16"/>
      <c r="Q18" s="16"/>
      <c r="R18" s="16"/>
      <c r="S18" s="51">
        <f>($O$18*$O$15)*Y18</f>
        <v>1000</v>
      </c>
      <c r="T18" s="18" t="s">
        <v>13</v>
      </c>
      <c r="U18" s="17">
        <f t="shared" ref="U18:U21" si="0">Y18</f>
        <v>1000</v>
      </c>
      <c r="V18" s="2">
        <v>2</v>
      </c>
      <c r="W18" s="2">
        <f t="shared" ref="W18:W21" si="1">10 ^(MAX(V$17:V$21) - V18 + 1)</f>
        <v>1000</v>
      </c>
      <c r="X18" s="2">
        <v>1</v>
      </c>
      <c r="Y18" s="2">
        <f t="shared" ref="Y18:Y21" si="2">W18*X18</f>
        <v>1000</v>
      </c>
    </row>
    <row r="19" spans="1:25" ht="15" x14ac:dyDescent="0.25">
      <c r="A19" s="28" t="s">
        <v>35</v>
      </c>
      <c r="B19" s="29">
        <v>1</v>
      </c>
      <c r="C19" s="29"/>
      <c r="D19" s="29"/>
      <c r="E19" s="32"/>
      <c r="F19" s="29">
        <v>1</v>
      </c>
      <c r="G19" s="29"/>
      <c r="H19" s="29"/>
      <c r="I19" s="32"/>
      <c r="J19" s="29">
        <v>1</v>
      </c>
      <c r="K19" s="29"/>
      <c r="L19" s="29"/>
      <c r="M19" s="32"/>
      <c r="N19" s="16"/>
      <c r="O19" s="16"/>
      <c r="P19" s="16">
        <v>1</v>
      </c>
      <c r="Q19" s="16"/>
      <c r="R19" s="16"/>
      <c r="S19" s="51">
        <f>($P$19*$P$15)*Y19</f>
        <v>200</v>
      </c>
      <c r="T19" s="18" t="s">
        <v>13</v>
      </c>
      <c r="U19" s="17">
        <f t="shared" si="0"/>
        <v>200</v>
      </c>
      <c r="V19" s="2">
        <v>3</v>
      </c>
      <c r="W19" s="2">
        <f t="shared" si="1"/>
        <v>100</v>
      </c>
      <c r="X19" s="2">
        <v>2</v>
      </c>
      <c r="Y19" s="2">
        <f t="shared" si="2"/>
        <v>200</v>
      </c>
    </row>
    <row r="20" spans="1:25" ht="15" x14ac:dyDescent="0.25">
      <c r="A20" s="28" t="s">
        <v>36</v>
      </c>
      <c r="B20" s="29"/>
      <c r="C20" s="29"/>
      <c r="D20" s="29">
        <v>1</v>
      </c>
      <c r="E20" s="32"/>
      <c r="F20" s="29"/>
      <c r="G20" s="29"/>
      <c r="H20" s="29">
        <v>1</v>
      </c>
      <c r="I20" s="32"/>
      <c r="J20" s="29"/>
      <c r="K20" s="29"/>
      <c r="L20" s="29">
        <v>1</v>
      </c>
      <c r="M20" s="32"/>
      <c r="N20" s="16"/>
      <c r="O20" s="16"/>
      <c r="P20" s="16"/>
      <c r="Q20" s="16">
        <v>1</v>
      </c>
      <c r="R20" s="16"/>
      <c r="S20" s="51">
        <f>($Q$20*$Q$15) * Y20</f>
        <v>100</v>
      </c>
      <c r="T20" s="18" t="s">
        <v>13</v>
      </c>
      <c r="U20" s="17">
        <f t="shared" si="0"/>
        <v>100</v>
      </c>
      <c r="V20" s="2">
        <v>3</v>
      </c>
      <c r="W20" s="2">
        <f t="shared" si="1"/>
        <v>100</v>
      </c>
      <c r="X20" s="2">
        <v>1</v>
      </c>
      <c r="Y20" s="2">
        <f t="shared" si="2"/>
        <v>100</v>
      </c>
    </row>
    <row r="21" spans="1:25" ht="15.6" thickBot="1" x14ac:dyDescent="0.3">
      <c r="A21" s="28" t="s">
        <v>33</v>
      </c>
      <c r="B21" s="29"/>
      <c r="C21" s="29"/>
      <c r="D21" s="29"/>
      <c r="E21" s="32"/>
      <c r="F21" s="29">
        <v>2700</v>
      </c>
      <c r="G21" s="29">
        <v>3200</v>
      </c>
      <c r="H21" s="29">
        <v>3000</v>
      </c>
      <c r="I21" s="32">
        <v>3100</v>
      </c>
      <c r="J21" s="29"/>
      <c r="K21" s="29"/>
      <c r="L21" s="29"/>
      <c r="M21" s="32"/>
      <c r="N21" s="16"/>
      <c r="O21" s="16"/>
      <c r="P21" s="16"/>
      <c r="Q21" s="16"/>
      <c r="R21" s="16">
        <v>1</v>
      </c>
      <c r="S21" s="51">
        <f>($R$21*$R$15) * Y21</f>
        <v>10</v>
      </c>
      <c r="T21" s="18" t="s">
        <v>13</v>
      </c>
      <c r="U21" s="17">
        <f t="shared" si="0"/>
        <v>10</v>
      </c>
      <c r="V21" s="2">
        <v>4</v>
      </c>
      <c r="W21" s="2">
        <f t="shared" si="1"/>
        <v>10</v>
      </c>
      <c r="X21" s="2">
        <v>1</v>
      </c>
      <c r="Y21" s="2">
        <f t="shared" si="2"/>
        <v>10</v>
      </c>
    </row>
    <row r="22" spans="1:25" ht="20.55" customHeight="1" thickBot="1" x14ac:dyDescent="0.3">
      <c r="A22" s="47"/>
      <c r="B22" s="48"/>
      <c r="C22" s="48"/>
      <c r="D22" s="48"/>
      <c r="E22" s="49"/>
      <c r="F22" s="48"/>
      <c r="G22" s="48"/>
      <c r="H22" s="48"/>
      <c r="I22" s="49"/>
      <c r="J22" s="48"/>
      <c r="K22" s="48"/>
      <c r="L22" s="48"/>
      <c r="M22" s="49"/>
      <c r="N22" s="11"/>
      <c r="O22" s="11"/>
      <c r="P22" s="11"/>
      <c r="Q22" s="11"/>
      <c r="R22" s="11"/>
      <c r="S22" s="62" t="s">
        <v>14</v>
      </c>
      <c r="T22" s="63"/>
      <c r="U22" s="64"/>
      <c r="V22" s="5"/>
    </row>
    <row r="23" spans="1:25" ht="19.5" customHeight="1" thickBot="1" x14ac:dyDescent="0.3">
      <c r="A23" s="30"/>
      <c r="B23" s="31"/>
      <c r="C23" s="31"/>
      <c r="D23" s="31"/>
      <c r="E23" s="33"/>
      <c r="F23" s="31"/>
      <c r="G23" s="31"/>
      <c r="H23" s="31"/>
      <c r="I23" s="33"/>
      <c r="J23" s="31"/>
      <c r="K23" s="31"/>
      <c r="L23" s="31"/>
      <c r="M23" s="33"/>
      <c r="N23" s="19"/>
      <c r="O23" s="19"/>
      <c r="P23" s="19"/>
      <c r="Q23" s="19"/>
      <c r="R23" s="19"/>
      <c r="S23" s="40" t="s">
        <v>10</v>
      </c>
      <c r="T23" s="41" t="s">
        <v>20</v>
      </c>
      <c r="U23" s="42" t="s">
        <v>11</v>
      </c>
      <c r="V23" s="5"/>
    </row>
    <row r="24" spans="1:25" ht="15" x14ac:dyDescent="0.25">
      <c r="A24" s="47" t="s">
        <v>4</v>
      </c>
      <c r="B24" s="48">
        <v>1</v>
      </c>
      <c r="C24" s="48">
        <v>1</v>
      </c>
      <c r="D24" s="48">
        <v>1</v>
      </c>
      <c r="E24" s="49">
        <v>1</v>
      </c>
      <c r="F24" s="48"/>
      <c r="G24" s="48"/>
      <c r="H24" s="48"/>
      <c r="I24" s="49"/>
      <c r="J24" s="48"/>
      <c r="K24" s="48"/>
      <c r="L24" s="48"/>
      <c r="M24" s="49"/>
      <c r="N24" s="11"/>
      <c r="O24" s="11"/>
      <c r="P24" s="11"/>
      <c r="Q24" s="11"/>
      <c r="R24" s="11"/>
      <c r="S24" s="52">
        <f>SUMPRODUCT(B24:E24,$B$15:$E$15)</f>
        <v>1</v>
      </c>
      <c r="T24" s="11" t="s">
        <v>13</v>
      </c>
      <c r="U24" s="12">
        <v>1</v>
      </c>
      <c r="V24" s="5"/>
    </row>
    <row r="25" spans="1:25" ht="15" x14ac:dyDescent="0.25">
      <c r="A25" s="28" t="s">
        <v>5</v>
      </c>
      <c r="B25" s="29"/>
      <c r="C25" s="29"/>
      <c r="D25" s="29"/>
      <c r="E25" s="32"/>
      <c r="F25" s="29">
        <v>1</v>
      </c>
      <c r="G25" s="29">
        <v>1</v>
      </c>
      <c r="H25" s="29">
        <v>1</v>
      </c>
      <c r="I25" s="32">
        <v>1</v>
      </c>
      <c r="J25" s="29"/>
      <c r="K25" s="29"/>
      <c r="L25" s="29"/>
      <c r="M25" s="32"/>
      <c r="N25" s="16"/>
      <c r="O25" s="16"/>
      <c r="P25" s="16"/>
      <c r="Q25" s="16"/>
      <c r="R25" s="16"/>
      <c r="S25" s="51">
        <f>SUMPRODUCT(F25:I25,$F$15:$I$15)</f>
        <v>1</v>
      </c>
      <c r="T25" s="16" t="s">
        <v>13</v>
      </c>
      <c r="U25" s="17">
        <v>1</v>
      </c>
      <c r="V25" s="5"/>
    </row>
    <row r="26" spans="1:25" ht="15" x14ac:dyDescent="0.25">
      <c r="A26" s="28" t="s">
        <v>6</v>
      </c>
      <c r="B26" s="29"/>
      <c r="C26" s="29"/>
      <c r="D26" s="29"/>
      <c r="E26" s="32"/>
      <c r="F26" s="29"/>
      <c r="G26" s="29"/>
      <c r="H26" s="29"/>
      <c r="I26" s="32"/>
      <c r="J26" s="29">
        <v>1</v>
      </c>
      <c r="K26" s="29">
        <v>1</v>
      </c>
      <c r="L26" s="29">
        <v>1</v>
      </c>
      <c r="M26" s="32">
        <v>1</v>
      </c>
      <c r="N26" s="16"/>
      <c r="O26" s="16"/>
      <c r="P26" s="16"/>
      <c r="Q26" s="16"/>
      <c r="R26" s="16"/>
      <c r="S26" s="51">
        <f>SUMPRODUCT(J26:M26,$J$15:$M$15)</f>
        <v>1</v>
      </c>
      <c r="T26" s="16" t="s">
        <v>13</v>
      </c>
      <c r="U26" s="17">
        <v>1</v>
      </c>
      <c r="V26" s="5"/>
    </row>
    <row r="27" spans="1:25" ht="15" x14ac:dyDescent="0.25">
      <c r="A27" s="28" t="s">
        <v>1</v>
      </c>
      <c r="B27" s="29">
        <v>1</v>
      </c>
      <c r="C27" s="29"/>
      <c r="D27" s="29"/>
      <c r="E27" s="32"/>
      <c r="F27" s="29">
        <v>1</v>
      </c>
      <c r="G27" s="29"/>
      <c r="H27" s="29"/>
      <c r="I27" s="32"/>
      <c r="J27" s="29">
        <v>1</v>
      </c>
      <c r="K27" s="29"/>
      <c r="L27" s="29"/>
      <c r="M27" s="32"/>
      <c r="N27" s="16"/>
      <c r="O27" s="16"/>
      <c r="P27" s="16"/>
      <c r="Q27" s="16"/>
      <c r="R27" s="16"/>
      <c r="S27" s="51">
        <f>SUM((B27*B$15),(F27*F$15),(J27*J$15))</f>
        <v>1</v>
      </c>
      <c r="T27" s="16" t="s">
        <v>12</v>
      </c>
      <c r="U27" s="17">
        <v>1</v>
      </c>
      <c r="V27" s="5"/>
    </row>
    <row r="28" spans="1:25" ht="15" x14ac:dyDescent="0.25">
      <c r="A28" s="28" t="s">
        <v>0</v>
      </c>
      <c r="B28" s="29"/>
      <c r="C28" s="29">
        <v>1</v>
      </c>
      <c r="D28" s="29"/>
      <c r="E28" s="32"/>
      <c r="F28" s="29"/>
      <c r="G28" s="29">
        <v>1</v>
      </c>
      <c r="H28" s="29"/>
      <c r="I28" s="32"/>
      <c r="J28" s="29"/>
      <c r="K28" s="29">
        <v>1</v>
      </c>
      <c r="L28" s="29"/>
      <c r="M28" s="32"/>
      <c r="N28" s="16"/>
      <c r="O28" s="16"/>
      <c r="P28" s="16"/>
      <c r="Q28" s="16"/>
      <c r="R28" s="16"/>
      <c r="S28" s="51">
        <f>SUM((C28*C$15),(G28*G$15),(K28*K$15))</f>
        <v>1</v>
      </c>
      <c r="T28" s="16" t="s">
        <v>13</v>
      </c>
      <c r="U28" s="17">
        <v>1</v>
      </c>
      <c r="V28" s="5"/>
    </row>
    <row r="29" spans="1:25" ht="15" x14ac:dyDescent="0.25">
      <c r="A29" s="28" t="s">
        <v>2</v>
      </c>
      <c r="B29" s="29"/>
      <c r="C29" s="29"/>
      <c r="D29" s="29">
        <v>1</v>
      </c>
      <c r="E29" s="32"/>
      <c r="F29" s="29"/>
      <c r="G29" s="29"/>
      <c r="H29" s="29">
        <v>1</v>
      </c>
      <c r="I29" s="32"/>
      <c r="J29" s="29"/>
      <c r="K29" s="29"/>
      <c r="L29" s="29">
        <v>1</v>
      </c>
      <c r="M29" s="32"/>
      <c r="N29" s="16"/>
      <c r="O29" s="16"/>
      <c r="P29" s="16"/>
      <c r="Q29" s="16"/>
      <c r="R29" s="16"/>
      <c r="S29" s="51">
        <f>SUM((D29*D$15),(H29*H$15),(L29*L$15))</f>
        <v>1</v>
      </c>
      <c r="T29" s="16" t="s">
        <v>12</v>
      </c>
      <c r="U29" s="17">
        <v>1</v>
      </c>
      <c r="V29" s="5"/>
    </row>
    <row r="30" spans="1:25" ht="15" x14ac:dyDescent="0.25">
      <c r="A30" s="28" t="s">
        <v>3</v>
      </c>
      <c r="B30" s="29"/>
      <c r="C30" s="29"/>
      <c r="D30" s="29"/>
      <c r="E30" s="32">
        <v>1</v>
      </c>
      <c r="F30" s="29"/>
      <c r="G30" s="29"/>
      <c r="H30" s="29"/>
      <c r="I30" s="32">
        <v>1</v>
      </c>
      <c r="J30" s="29"/>
      <c r="K30" s="29"/>
      <c r="L30" s="29"/>
      <c r="M30" s="32">
        <v>1</v>
      </c>
      <c r="N30" s="16"/>
      <c r="O30" s="16"/>
      <c r="P30" s="16"/>
      <c r="Q30" s="16"/>
      <c r="R30" s="16"/>
      <c r="S30" s="51">
        <f>SUM((E30*E$15),(I30*I$15),(M30*M$15))</f>
        <v>0</v>
      </c>
      <c r="T30" s="16" t="s">
        <v>12</v>
      </c>
      <c r="U30" s="17">
        <v>1</v>
      </c>
      <c r="V30" s="5"/>
    </row>
    <row r="31" spans="1:25" ht="15.6" thickBot="1" x14ac:dyDescent="0.3">
      <c r="A31" s="55" t="s">
        <v>44</v>
      </c>
      <c r="B31" s="56">
        <v>1</v>
      </c>
      <c r="C31" s="31">
        <v>1</v>
      </c>
      <c r="D31" s="31">
        <v>1</v>
      </c>
      <c r="E31" s="31">
        <v>1</v>
      </c>
      <c r="F31" s="56">
        <v>1</v>
      </c>
      <c r="G31" s="31">
        <v>1</v>
      </c>
      <c r="H31" s="31">
        <v>1</v>
      </c>
      <c r="I31" s="31">
        <v>1</v>
      </c>
      <c r="J31" s="56">
        <v>1</v>
      </c>
      <c r="K31" s="31">
        <v>1</v>
      </c>
      <c r="L31" s="31">
        <v>1</v>
      </c>
      <c r="M31" s="31">
        <v>1</v>
      </c>
      <c r="N31" s="56"/>
      <c r="O31" s="31"/>
      <c r="P31" s="31"/>
      <c r="Q31" s="31"/>
      <c r="R31" s="31"/>
      <c r="S31" s="53">
        <f>SUMPRODUCT(B31:M31,B15:M15)</f>
        <v>3</v>
      </c>
      <c r="T31" s="31" t="s">
        <v>13</v>
      </c>
      <c r="U31" s="33">
        <v>3</v>
      </c>
      <c r="V31" s="5"/>
    </row>
    <row r="32" spans="1:25" x14ac:dyDescent="0.25">
      <c r="V32" s="5"/>
    </row>
    <row r="33" spans="1:16151" x14ac:dyDescent="0.25">
      <c r="A33" s="22"/>
      <c r="B33" s="22"/>
      <c r="C33" s="22"/>
      <c r="D33" s="22"/>
      <c r="E33" s="22"/>
      <c r="F33" s="22"/>
      <c r="V33" s="5"/>
    </row>
    <row r="34" spans="1:16151" x14ac:dyDescent="0.25">
      <c r="A34" s="23"/>
      <c r="B34" s="22"/>
      <c r="C34" s="22"/>
      <c r="D34" s="22"/>
      <c r="E34" s="22"/>
      <c r="F34" s="22"/>
    </row>
    <row r="35" spans="1:16151" ht="15" x14ac:dyDescent="0.25">
      <c r="A35" s="23"/>
      <c r="B35" s="24"/>
      <c r="C35" s="24"/>
      <c r="D35" s="24"/>
      <c r="E35" s="24"/>
      <c r="F35" s="24"/>
    </row>
    <row r="36" spans="1:16151" ht="15" x14ac:dyDescent="0.25">
      <c r="A36" s="23"/>
      <c r="B36" s="24"/>
      <c r="C36" s="24"/>
      <c r="D36" s="24"/>
      <c r="E36" s="24"/>
      <c r="F36" s="24"/>
    </row>
    <row r="37" spans="1:16151" s="2" customFormat="1" ht="15" x14ac:dyDescent="0.25">
      <c r="A37" s="23"/>
      <c r="B37" s="24"/>
      <c r="C37" s="24"/>
      <c r="D37" s="24"/>
      <c r="E37" s="24"/>
      <c r="F37" s="24"/>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row>
  </sheetData>
  <mergeCells count="9">
    <mergeCell ref="S14:U14"/>
    <mergeCell ref="S22:U22"/>
    <mergeCell ref="A3:D3"/>
    <mergeCell ref="G11:J11"/>
    <mergeCell ref="K11:L11"/>
    <mergeCell ref="M11:N11"/>
    <mergeCell ref="B13:E13"/>
    <mergeCell ref="F13:I13"/>
    <mergeCell ref="J13:M13"/>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abSelected="1" topLeftCell="A9" zoomScale="75" workbookViewId="0">
      <selection activeCell="X25" sqref="X25"/>
    </sheetView>
  </sheetViews>
  <sheetFormatPr defaultRowHeight="13.8" x14ac:dyDescent="0.25"/>
  <cols>
    <col min="1" max="1" width="21.44140625" style="4" customWidth="1"/>
    <col min="2" max="13" width="7.6640625" style="2" bestFit="1" customWidth="1"/>
    <col min="14" max="17" width="4.88671875" style="2" customWidth="1"/>
    <col min="18" max="18" width="7.109375" style="2" customWidth="1"/>
    <col min="19" max="19" width="8.33203125" style="2" customWidth="1"/>
    <col min="20" max="20" width="16.88671875" style="2" customWidth="1"/>
    <col min="21" max="21" width="5.88671875" style="2" bestFit="1" customWidth="1"/>
    <col min="22" max="22" width="11.88671875" style="2" customWidth="1"/>
    <col min="23" max="23" width="8.88671875" style="3"/>
    <col min="24" max="24" width="10.44140625" style="3" bestFit="1" customWidth="1"/>
    <col min="25" max="25" width="8.88671875" style="3"/>
    <col min="26" max="26" width="12.77734375" style="3" customWidth="1"/>
    <col min="27" max="27" width="8.88671875" style="3"/>
    <col min="28" max="28" width="14.5546875" style="3" customWidth="1"/>
    <col min="29" max="254" width="8.88671875" style="3"/>
    <col min="255" max="255" width="21.44140625" style="3" customWidth="1"/>
    <col min="256" max="267" width="7.6640625" style="3" bestFit="1" customWidth="1"/>
    <col min="268" max="272" width="4.88671875" style="3" customWidth="1"/>
    <col min="273" max="273" width="6.44140625" style="3" bestFit="1" customWidth="1"/>
    <col min="274" max="274" width="4.88671875" style="3" customWidth="1"/>
    <col min="275" max="275" width="7.5546875" style="3" bestFit="1" customWidth="1"/>
    <col min="276" max="276" width="8.109375" style="3" bestFit="1" customWidth="1"/>
    <col min="277" max="278" width="5.88671875" style="3" bestFit="1" customWidth="1"/>
    <col min="279" max="510" width="8.88671875" style="3"/>
    <col min="511" max="511" width="21.44140625" style="3" customWidth="1"/>
    <col min="512" max="523" width="7.6640625" style="3" bestFit="1" customWidth="1"/>
    <col min="524" max="528" width="4.88671875" style="3" customWidth="1"/>
    <col min="529" max="529" width="6.44140625" style="3" bestFit="1" customWidth="1"/>
    <col min="530" max="530" width="4.88671875" style="3" customWidth="1"/>
    <col min="531" max="531" width="7.5546875" style="3" bestFit="1" customWidth="1"/>
    <col min="532" max="532" width="8.109375" style="3" bestFit="1" customWidth="1"/>
    <col min="533" max="534" width="5.88671875" style="3" bestFit="1" customWidth="1"/>
    <col min="535" max="766" width="8.88671875" style="3"/>
    <col min="767" max="767" width="21.44140625" style="3" customWidth="1"/>
    <col min="768" max="779" width="7.6640625" style="3" bestFit="1" customWidth="1"/>
    <col min="780" max="784" width="4.88671875" style="3" customWidth="1"/>
    <col min="785" max="785" width="6.44140625" style="3" bestFit="1" customWidth="1"/>
    <col min="786" max="786" width="4.88671875" style="3" customWidth="1"/>
    <col min="787" max="787" width="7.5546875" style="3" bestFit="1" customWidth="1"/>
    <col min="788" max="788" width="8.109375" style="3" bestFit="1" customWidth="1"/>
    <col min="789" max="790" width="5.88671875" style="3" bestFit="1" customWidth="1"/>
    <col min="791" max="1022" width="8.88671875" style="3"/>
    <col min="1023" max="1023" width="21.44140625" style="3" customWidth="1"/>
    <col min="1024" max="1035" width="7.6640625" style="3" bestFit="1" customWidth="1"/>
    <col min="1036" max="1040" width="4.88671875" style="3" customWidth="1"/>
    <col min="1041" max="1041" width="6.44140625" style="3" bestFit="1" customWidth="1"/>
    <col min="1042" max="1042" width="4.88671875" style="3" customWidth="1"/>
    <col min="1043" max="1043" width="7.5546875" style="3" bestFit="1" customWidth="1"/>
    <col min="1044" max="1044" width="8.109375" style="3" bestFit="1" customWidth="1"/>
    <col min="1045" max="1046" width="5.88671875" style="3" bestFit="1" customWidth="1"/>
    <col min="1047" max="1278" width="8.88671875" style="3"/>
    <col min="1279" max="1279" width="21.44140625" style="3" customWidth="1"/>
    <col min="1280" max="1291" width="7.6640625" style="3" bestFit="1" customWidth="1"/>
    <col min="1292" max="1296" width="4.88671875" style="3" customWidth="1"/>
    <col min="1297" max="1297" width="6.44140625" style="3" bestFit="1" customWidth="1"/>
    <col min="1298" max="1298" width="4.88671875" style="3" customWidth="1"/>
    <col min="1299" max="1299" width="7.5546875" style="3" bestFit="1" customWidth="1"/>
    <col min="1300" max="1300" width="8.109375" style="3" bestFit="1" customWidth="1"/>
    <col min="1301" max="1302" width="5.88671875" style="3" bestFit="1" customWidth="1"/>
    <col min="1303" max="1534" width="8.88671875" style="3"/>
    <col min="1535" max="1535" width="21.44140625" style="3" customWidth="1"/>
    <col min="1536" max="1547" width="7.6640625" style="3" bestFit="1" customWidth="1"/>
    <col min="1548" max="1552" width="4.88671875" style="3" customWidth="1"/>
    <col min="1553" max="1553" width="6.44140625" style="3" bestFit="1" customWidth="1"/>
    <col min="1554" max="1554" width="4.88671875" style="3" customWidth="1"/>
    <col min="1555" max="1555" width="7.5546875" style="3" bestFit="1" customWidth="1"/>
    <col min="1556" max="1556" width="8.109375" style="3" bestFit="1" customWidth="1"/>
    <col min="1557" max="1558" width="5.88671875" style="3" bestFit="1" customWidth="1"/>
    <col min="1559" max="1790" width="8.88671875" style="3"/>
    <col min="1791" max="1791" width="21.44140625" style="3" customWidth="1"/>
    <col min="1792" max="1803" width="7.6640625" style="3" bestFit="1" customWidth="1"/>
    <col min="1804" max="1808" width="4.88671875" style="3" customWidth="1"/>
    <col min="1809" max="1809" width="6.44140625" style="3" bestFit="1" customWidth="1"/>
    <col min="1810" max="1810" width="4.88671875" style="3" customWidth="1"/>
    <col min="1811" max="1811" width="7.5546875" style="3" bestFit="1" customWidth="1"/>
    <col min="1812" max="1812" width="8.109375" style="3" bestFit="1" customWidth="1"/>
    <col min="1813" max="1814" width="5.88671875" style="3" bestFit="1" customWidth="1"/>
    <col min="1815" max="2046" width="8.88671875" style="3"/>
    <col min="2047" max="2047" width="21.44140625" style="3" customWidth="1"/>
    <col min="2048" max="2059" width="7.6640625" style="3" bestFit="1" customWidth="1"/>
    <col min="2060" max="2064" width="4.88671875" style="3" customWidth="1"/>
    <col min="2065" max="2065" width="6.44140625" style="3" bestFit="1" customWidth="1"/>
    <col min="2066" max="2066" width="4.88671875" style="3" customWidth="1"/>
    <col min="2067" max="2067" width="7.5546875" style="3" bestFit="1" customWidth="1"/>
    <col min="2068" max="2068" width="8.109375" style="3" bestFit="1" customWidth="1"/>
    <col min="2069" max="2070" width="5.88671875" style="3" bestFit="1" customWidth="1"/>
    <col min="2071" max="2302" width="8.88671875" style="3"/>
    <col min="2303" max="2303" width="21.44140625" style="3" customWidth="1"/>
    <col min="2304" max="2315" width="7.6640625" style="3" bestFit="1" customWidth="1"/>
    <col min="2316" max="2320" width="4.88671875" style="3" customWidth="1"/>
    <col min="2321" max="2321" width="6.44140625" style="3" bestFit="1" customWidth="1"/>
    <col min="2322" max="2322" width="4.88671875" style="3" customWidth="1"/>
    <col min="2323" max="2323" width="7.5546875" style="3" bestFit="1" customWidth="1"/>
    <col min="2324" max="2324" width="8.109375" style="3" bestFit="1" customWidth="1"/>
    <col min="2325" max="2326" width="5.88671875" style="3" bestFit="1" customWidth="1"/>
    <col min="2327" max="2558" width="8.88671875" style="3"/>
    <col min="2559" max="2559" width="21.44140625" style="3" customWidth="1"/>
    <col min="2560" max="2571" width="7.6640625" style="3" bestFit="1" customWidth="1"/>
    <col min="2572" max="2576" width="4.88671875" style="3" customWidth="1"/>
    <col min="2577" max="2577" width="6.44140625" style="3" bestFit="1" customWidth="1"/>
    <col min="2578" max="2578" width="4.88671875" style="3" customWidth="1"/>
    <col min="2579" max="2579" width="7.5546875" style="3" bestFit="1" customWidth="1"/>
    <col min="2580" max="2580" width="8.109375" style="3" bestFit="1" customWidth="1"/>
    <col min="2581" max="2582" width="5.88671875" style="3" bestFit="1" customWidth="1"/>
    <col min="2583" max="2814" width="8.88671875" style="3"/>
    <col min="2815" max="2815" width="21.44140625" style="3" customWidth="1"/>
    <col min="2816" max="2827" width="7.6640625" style="3" bestFit="1" customWidth="1"/>
    <col min="2828" max="2832" width="4.88671875" style="3" customWidth="1"/>
    <col min="2833" max="2833" width="6.44140625" style="3" bestFit="1" customWidth="1"/>
    <col min="2834" max="2834" width="4.88671875" style="3" customWidth="1"/>
    <col min="2835" max="2835" width="7.5546875" style="3" bestFit="1" customWidth="1"/>
    <col min="2836" max="2836" width="8.109375" style="3" bestFit="1" customWidth="1"/>
    <col min="2837" max="2838" width="5.88671875" style="3" bestFit="1" customWidth="1"/>
    <col min="2839" max="3070" width="8.88671875" style="3"/>
    <col min="3071" max="3071" width="21.44140625" style="3" customWidth="1"/>
    <col min="3072" max="3083" width="7.6640625" style="3" bestFit="1" customWidth="1"/>
    <col min="3084" max="3088" width="4.88671875" style="3" customWidth="1"/>
    <col min="3089" max="3089" width="6.44140625" style="3" bestFit="1" customWidth="1"/>
    <col min="3090" max="3090" width="4.88671875" style="3" customWidth="1"/>
    <col min="3091" max="3091" width="7.5546875" style="3" bestFit="1" customWidth="1"/>
    <col min="3092" max="3092" width="8.109375" style="3" bestFit="1" customWidth="1"/>
    <col min="3093" max="3094" width="5.88671875" style="3" bestFit="1" customWidth="1"/>
    <col min="3095" max="3326" width="8.88671875" style="3"/>
    <col min="3327" max="3327" width="21.44140625" style="3" customWidth="1"/>
    <col min="3328" max="3339" width="7.6640625" style="3" bestFit="1" customWidth="1"/>
    <col min="3340" max="3344" width="4.88671875" style="3" customWidth="1"/>
    <col min="3345" max="3345" width="6.44140625" style="3" bestFit="1" customWidth="1"/>
    <col min="3346" max="3346" width="4.88671875" style="3" customWidth="1"/>
    <col min="3347" max="3347" width="7.5546875" style="3" bestFit="1" customWidth="1"/>
    <col min="3348" max="3348" width="8.109375" style="3" bestFit="1" customWidth="1"/>
    <col min="3349" max="3350" width="5.88671875" style="3" bestFit="1" customWidth="1"/>
    <col min="3351" max="3582" width="8.88671875" style="3"/>
    <col min="3583" max="3583" width="21.44140625" style="3" customWidth="1"/>
    <col min="3584" max="3595" width="7.6640625" style="3" bestFit="1" customWidth="1"/>
    <col min="3596" max="3600" width="4.88671875" style="3" customWidth="1"/>
    <col min="3601" max="3601" width="6.44140625" style="3" bestFit="1" customWidth="1"/>
    <col min="3602" max="3602" width="4.88671875" style="3" customWidth="1"/>
    <col min="3603" max="3603" width="7.5546875" style="3" bestFit="1" customWidth="1"/>
    <col min="3604" max="3604" width="8.109375" style="3" bestFit="1" customWidth="1"/>
    <col min="3605" max="3606" width="5.88671875" style="3" bestFit="1" customWidth="1"/>
    <col min="3607" max="3838" width="8.88671875" style="3"/>
    <col min="3839" max="3839" width="21.44140625" style="3" customWidth="1"/>
    <col min="3840" max="3851" width="7.6640625" style="3" bestFit="1" customWidth="1"/>
    <col min="3852" max="3856" width="4.88671875" style="3" customWidth="1"/>
    <col min="3857" max="3857" width="6.44140625" style="3" bestFit="1" customWidth="1"/>
    <col min="3858" max="3858" width="4.88671875" style="3" customWidth="1"/>
    <col min="3859" max="3859" width="7.5546875" style="3" bestFit="1" customWidth="1"/>
    <col min="3860" max="3860" width="8.109375" style="3" bestFit="1" customWidth="1"/>
    <col min="3861" max="3862" width="5.88671875" style="3" bestFit="1" customWidth="1"/>
    <col min="3863" max="4094" width="8.88671875" style="3"/>
    <col min="4095" max="4095" width="21.44140625" style="3" customWidth="1"/>
    <col min="4096" max="4107" width="7.6640625" style="3" bestFit="1" customWidth="1"/>
    <col min="4108" max="4112" width="4.88671875" style="3" customWidth="1"/>
    <col min="4113" max="4113" width="6.44140625" style="3" bestFit="1" customWidth="1"/>
    <col min="4114" max="4114" width="4.88671875" style="3" customWidth="1"/>
    <col min="4115" max="4115" width="7.5546875" style="3" bestFit="1" customWidth="1"/>
    <col min="4116" max="4116" width="8.109375" style="3" bestFit="1" customWidth="1"/>
    <col min="4117" max="4118" width="5.88671875" style="3" bestFit="1" customWidth="1"/>
    <col min="4119" max="4350" width="8.88671875" style="3"/>
    <col min="4351" max="4351" width="21.44140625" style="3" customWidth="1"/>
    <col min="4352" max="4363" width="7.6640625" style="3" bestFit="1" customWidth="1"/>
    <col min="4364" max="4368" width="4.88671875" style="3" customWidth="1"/>
    <col min="4369" max="4369" width="6.44140625" style="3" bestFit="1" customWidth="1"/>
    <col min="4370" max="4370" width="4.88671875" style="3" customWidth="1"/>
    <col min="4371" max="4371" width="7.5546875" style="3" bestFit="1" customWidth="1"/>
    <col min="4372" max="4372" width="8.109375" style="3" bestFit="1" customWidth="1"/>
    <col min="4373" max="4374" width="5.88671875" style="3" bestFit="1" customWidth="1"/>
    <col min="4375" max="4606" width="8.88671875" style="3"/>
    <col min="4607" max="4607" width="21.44140625" style="3" customWidth="1"/>
    <col min="4608" max="4619" width="7.6640625" style="3" bestFit="1" customWidth="1"/>
    <col min="4620" max="4624" width="4.88671875" style="3" customWidth="1"/>
    <col min="4625" max="4625" width="6.44140625" style="3" bestFit="1" customWidth="1"/>
    <col min="4626" max="4626" width="4.88671875" style="3" customWidth="1"/>
    <col min="4627" max="4627" width="7.5546875" style="3" bestFit="1" customWidth="1"/>
    <col min="4628" max="4628" width="8.109375" style="3" bestFit="1" customWidth="1"/>
    <col min="4629" max="4630" width="5.88671875" style="3" bestFit="1" customWidth="1"/>
    <col min="4631" max="4862" width="8.88671875" style="3"/>
    <col min="4863" max="4863" width="21.44140625" style="3" customWidth="1"/>
    <col min="4864" max="4875" width="7.6640625" style="3" bestFit="1" customWidth="1"/>
    <col min="4876" max="4880" width="4.88671875" style="3" customWidth="1"/>
    <col min="4881" max="4881" width="6.44140625" style="3" bestFit="1" customWidth="1"/>
    <col min="4882" max="4882" width="4.88671875" style="3" customWidth="1"/>
    <col min="4883" max="4883" width="7.5546875" style="3" bestFit="1" customWidth="1"/>
    <col min="4884" max="4884" width="8.109375" style="3" bestFit="1" customWidth="1"/>
    <col min="4885" max="4886" width="5.88671875" style="3" bestFit="1" customWidth="1"/>
    <col min="4887" max="5118" width="8.88671875" style="3"/>
    <col min="5119" max="5119" width="21.44140625" style="3" customWidth="1"/>
    <col min="5120" max="5131" width="7.6640625" style="3" bestFit="1" customWidth="1"/>
    <col min="5132" max="5136" width="4.88671875" style="3" customWidth="1"/>
    <col min="5137" max="5137" width="6.44140625" style="3" bestFit="1" customWidth="1"/>
    <col min="5138" max="5138" width="4.88671875" style="3" customWidth="1"/>
    <col min="5139" max="5139" width="7.5546875" style="3" bestFit="1" customWidth="1"/>
    <col min="5140" max="5140" width="8.109375" style="3" bestFit="1" customWidth="1"/>
    <col min="5141" max="5142" width="5.88671875" style="3" bestFit="1" customWidth="1"/>
    <col min="5143" max="5374" width="8.88671875" style="3"/>
    <col min="5375" max="5375" width="21.44140625" style="3" customWidth="1"/>
    <col min="5376" max="5387" width="7.6640625" style="3" bestFit="1" customWidth="1"/>
    <col min="5388" max="5392" width="4.88671875" style="3" customWidth="1"/>
    <col min="5393" max="5393" width="6.44140625" style="3" bestFit="1" customWidth="1"/>
    <col min="5394" max="5394" width="4.88671875" style="3" customWidth="1"/>
    <col min="5395" max="5395" width="7.5546875" style="3" bestFit="1" customWidth="1"/>
    <col min="5396" max="5396" width="8.109375" style="3" bestFit="1" customWidth="1"/>
    <col min="5397" max="5398" width="5.88671875" style="3" bestFit="1" customWidth="1"/>
    <col min="5399" max="5630" width="8.88671875" style="3"/>
    <col min="5631" max="5631" width="21.44140625" style="3" customWidth="1"/>
    <col min="5632" max="5643" width="7.6640625" style="3" bestFit="1" customWidth="1"/>
    <col min="5644" max="5648" width="4.88671875" style="3" customWidth="1"/>
    <col min="5649" max="5649" width="6.44140625" style="3" bestFit="1" customWidth="1"/>
    <col min="5650" max="5650" width="4.88671875" style="3" customWidth="1"/>
    <col min="5651" max="5651" width="7.5546875" style="3" bestFit="1" customWidth="1"/>
    <col min="5652" max="5652" width="8.109375" style="3" bestFit="1" customWidth="1"/>
    <col min="5653" max="5654" width="5.88671875" style="3" bestFit="1" customWidth="1"/>
    <col min="5655" max="5886" width="8.88671875" style="3"/>
    <col min="5887" max="5887" width="21.44140625" style="3" customWidth="1"/>
    <col min="5888" max="5899" width="7.6640625" style="3" bestFit="1" customWidth="1"/>
    <col min="5900" max="5904" width="4.88671875" style="3" customWidth="1"/>
    <col min="5905" max="5905" width="6.44140625" style="3" bestFit="1" customWidth="1"/>
    <col min="5906" max="5906" width="4.88671875" style="3" customWidth="1"/>
    <col min="5907" max="5907" width="7.5546875" style="3" bestFit="1" customWidth="1"/>
    <col min="5908" max="5908" width="8.109375" style="3" bestFit="1" customWidth="1"/>
    <col min="5909" max="5910" width="5.88671875" style="3" bestFit="1" customWidth="1"/>
    <col min="5911" max="6142" width="8.88671875" style="3"/>
    <col min="6143" max="6143" width="21.44140625" style="3" customWidth="1"/>
    <col min="6144" max="6155" width="7.6640625" style="3" bestFit="1" customWidth="1"/>
    <col min="6156" max="6160" width="4.88671875" style="3" customWidth="1"/>
    <col min="6161" max="6161" width="6.44140625" style="3" bestFit="1" customWidth="1"/>
    <col min="6162" max="6162" width="4.88671875" style="3" customWidth="1"/>
    <col min="6163" max="6163" width="7.5546875" style="3" bestFit="1" customWidth="1"/>
    <col min="6164" max="6164" width="8.109375" style="3" bestFit="1" customWidth="1"/>
    <col min="6165" max="6166" width="5.88671875" style="3" bestFit="1" customWidth="1"/>
    <col min="6167" max="6398" width="8.88671875" style="3"/>
    <col min="6399" max="6399" width="21.44140625" style="3" customWidth="1"/>
    <col min="6400" max="6411" width="7.6640625" style="3" bestFit="1" customWidth="1"/>
    <col min="6412" max="6416" width="4.88671875" style="3" customWidth="1"/>
    <col min="6417" max="6417" width="6.44140625" style="3" bestFit="1" customWidth="1"/>
    <col min="6418" max="6418" width="4.88671875" style="3" customWidth="1"/>
    <col min="6419" max="6419" width="7.5546875" style="3" bestFit="1" customWidth="1"/>
    <col min="6420" max="6420" width="8.109375" style="3" bestFit="1" customWidth="1"/>
    <col min="6421" max="6422" width="5.88671875" style="3" bestFit="1" customWidth="1"/>
    <col min="6423" max="6654" width="8.88671875" style="3"/>
    <col min="6655" max="6655" width="21.44140625" style="3" customWidth="1"/>
    <col min="6656" max="6667" width="7.6640625" style="3" bestFit="1" customWidth="1"/>
    <col min="6668" max="6672" width="4.88671875" style="3" customWidth="1"/>
    <col min="6673" max="6673" width="6.44140625" style="3" bestFit="1" customWidth="1"/>
    <col min="6674" max="6674" width="4.88671875" style="3" customWidth="1"/>
    <col min="6675" max="6675" width="7.5546875" style="3" bestFit="1" customWidth="1"/>
    <col min="6676" max="6676" width="8.109375" style="3" bestFit="1" customWidth="1"/>
    <col min="6677" max="6678" width="5.88671875" style="3" bestFit="1" customWidth="1"/>
    <col min="6679" max="6910" width="8.88671875" style="3"/>
    <col min="6911" max="6911" width="21.44140625" style="3" customWidth="1"/>
    <col min="6912" max="6923" width="7.6640625" style="3" bestFit="1" customWidth="1"/>
    <col min="6924" max="6928" width="4.88671875" style="3" customWidth="1"/>
    <col min="6929" max="6929" width="6.44140625" style="3" bestFit="1" customWidth="1"/>
    <col min="6930" max="6930" width="4.88671875" style="3" customWidth="1"/>
    <col min="6931" max="6931" width="7.5546875" style="3" bestFit="1" customWidth="1"/>
    <col min="6932" max="6932" width="8.109375" style="3" bestFit="1" customWidth="1"/>
    <col min="6933" max="6934" width="5.88671875" style="3" bestFit="1" customWidth="1"/>
    <col min="6935" max="7166" width="8.88671875" style="3"/>
    <col min="7167" max="7167" width="21.44140625" style="3" customWidth="1"/>
    <col min="7168" max="7179" width="7.6640625" style="3" bestFit="1" customWidth="1"/>
    <col min="7180" max="7184" width="4.88671875" style="3" customWidth="1"/>
    <col min="7185" max="7185" width="6.44140625" style="3" bestFit="1" customWidth="1"/>
    <col min="7186" max="7186" width="4.88671875" style="3" customWidth="1"/>
    <col min="7187" max="7187" width="7.5546875" style="3" bestFit="1" customWidth="1"/>
    <col min="7188" max="7188" width="8.109375" style="3" bestFit="1" customWidth="1"/>
    <col min="7189" max="7190" width="5.88671875" style="3" bestFit="1" customWidth="1"/>
    <col min="7191" max="7422" width="8.88671875" style="3"/>
    <col min="7423" max="7423" width="21.44140625" style="3" customWidth="1"/>
    <col min="7424" max="7435" width="7.6640625" style="3" bestFit="1" customWidth="1"/>
    <col min="7436" max="7440" width="4.88671875" style="3" customWidth="1"/>
    <col min="7441" max="7441" width="6.44140625" style="3" bestFit="1" customWidth="1"/>
    <col min="7442" max="7442" width="4.88671875" style="3" customWidth="1"/>
    <col min="7443" max="7443" width="7.5546875" style="3" bestFit="1" customWidth="1"/>
    <col min="7444" max="7444" width="8.109375" style="3" bestFit="1" customWidth="1"/>
    <col min="7445" max="7446" width="5.88671875" style="3" bestFit="1" customWidth="1"/>
    <col min="7447" max="7678" width="8.88671875" style="3"/>
    <col min="7679" max="7679" width="21.44140625" style="3" customWidth="1"/>
    <col min="7680" max="7691" width="7.6640625" style="3" bestFit="1" customWidth="1"/>
    <col min="7692" max="7696" width="4.88671875" style="3" customWidth="1"/>
    <col min="7697" max="7697" width="6.44140625" style="3" bestFit="1" customWidth="1"/>
    <col min="7698" max="7698" width="4.88671875" style="3" customWidth="1"/>
    <col min="7699" max="7699" width="7.5546875" style="3" bestFit="1" customWidth="1"/>
    <col min="7700" max="7700" width="8.109375" style="3" bestFit="1" customWidth="1"/>
    <col min="7701" max="7702" width="5.88671875" style="3" bestFit="1" customWidth="1"/>
    <col min="7703" max="7934" width="8.88671875" style="3"/>
    <col min="7935" max="7935" width="21.44140625" style="3" customWidth="1"/>
    <col min="7936" max="7947" width="7.6640625" style="3" bestFit="1" customWidth="1"/>
    <col min="7948" max="7952" width="4.88671875" style="3" customWidth="1"/>
    <col min="7953" max="7953" width="6.44140625" style="3" bestFit="1" customWidth="1"/>
    <col min="7954" max="7954" width="4.88671875" style="3" customWidth="1"/>
    <col min="7955" max="7955" width="7.5546875" style="3" bestFit="1" customWidth="1"/>
    <col min="7956" max="7956" width="8.109375" style="3" bestFit="1" customWidth="1"/>
    <col min="7957" max="7958" width="5.88671875" style="3" bestFit="1" customWidth="1"/>
    <col min="7959" max="8190" width="8.88671875" style="3"/>
    <col min="8191" max="8191" width="21.44140625" style="3" customWidth="1"/>
    <col min="8192" max="8203" width="7.6640625" style="3" bestFit="1" customWidth="1"/>
    <col min="8204" max="8208" width="4.88671875" style="3" customWidth="1"/>
    <col min="8209" max="8209" width="6.44140625" style="3" bestFit="1" customWidth="1"/>
    <col min="8210" max="8210" width="4.88671875" style="3" customWidth="1"/>
    <col min="8211" max="8211" width="7.5546875" style="3" bestFit="1" customWidth="1"/>
    <col min="8212" max="8212" width="8.109375" style="3" bestFit="1" customWidth="1"/>
    <col min="8213" max="8214" width="5.88671875" style="3" bestFit="1" customWidth="1"/>
    <col min="8215" max="8446" width="8.88671875" style="3"/>
    <col min="8447" max="8447" width="21.44140625" style="3" customWidth="1"/>
    <col min="8448" max="8459" width="7.6640625" style="3" bestFit="1" customWidth="1"/>
    <col min="8460" max="8464" width="4.88671875" style="3" customWidth="1"/>
    <col min="8465" max="8465" width="6.44140625" style="3" bestFit="1" customWidth="1"/>
    <col min="8466" max="8466" width="4.88671875" style="3" customWidth="1"/>
    <col min="8467" max="8467" width="7.5546875" style="3" bestFit="1" customWidth="1"/>
    <col min="8468" max="8468" width="8.109375" style="3" bestFit="1" customWidth="1"/>
    <col min="8469" max="8470" width="5.88671875" style="3" bestFit="1" customWidth="1"/>
    <col min="8471" max="8702" width="8.88671875" style="3"/>
    <col min="8703" max="8703" width="21.44140625" style="3" customWidth="1"/>
    <col min="8704" max="8715" width="7.6640625" style="3" bestFit="1" customWidth="1"/>
    <col min="8716" max="8720" width="4.88671875" style="3" customWidth="1"/>
    <col min="8721" max="8721" width="6.44140625" style="3" bestFit="1" customWidth="1"/>
    <col min="8722" max="8722" width="4.88671875" style="3" customWidth="1"/>
    <col min="8723" max="8723" width="7.5546875" style="3" bestFit="1" customWidth="1"/>
    <col min="8724" max="8724" width="8.109375" style="3" bestFit="1" customWidth="1"/>
    <col min="8725" max="8726" width="5.88671875" style="3" bestFit="1" customWidth="1"/>
    <col min="8727" max="8958" width="8.88671875" style="3"/>
    <col min="8959" max="8959" width="21.44140625" style="3" customWidth="1"/>
    <col min="8960" max="8971" width="7.6640625" style="3" bestFit="1" customWidth="1"/>
    <col min="8972" max="8976" width="4.88671875" style="3" customWidth="1"/>
    <col min="8977" max="8977" width="6.44140625" style="3" bestFit="1" customWidth="1"/>
    <col min="8978" max="8978" width="4.88671875" style="3" customWidth="1"/>
    <col min="8979" max="8979" width="7.5546875" style="3" bestFit="1" customWidth="1"/>
    <col min="8980" max="8980" width="8.109375" style="3" bestFit="1" customWidth="1"/>
    <col min="8981" max="8982" width="5.88671875" style="3" bestFit="1" customWidth="1"/>
    <col min="8983" max="9214" width="8.88671875" style="3"/>
    <col min="9215" max="9215" width="21.44140625" style="3" customWidth="1"/>
    <col min="9216" max="9227" width="7.6640625" style="3" bestFit="1" customWidth="1"/>
    <col min="9228" max="9232" width="4.88671875" style="3" customWidth="1"/>
    <col min="9233" max="9233" width="6.44140625" style="3" bestFit="1" customWidth="1"/>
    <col min="9234" max="9234" width="4.88671875" style="3" customWidth="1"/>
    <col min="9235" max="9235" width="7.5546875" style="3" bestFit="1" customWidth="1"/>
    <col min="9236" max="9236" width="8.109375" style="3" bestFit="1" customWidth="1"/>
    <col min="9237" max="9238" width="5.88671875" style="3" bestFit="1" customWidth="1"/>
    <col min="9239" max="9470" width="8.88671875" style="3"/>
    <col min="9471" max="9471" width="21.44140625" style="3" customWidth="1"/>
    <col min="9472" max="9483" width="7.6640625" style="3" bestFit="1" customWidth="1"/>
    <col min="9484" max="9488" width="4.88671875" style="3" customWidth="1"/>
    <col min="9489" max="9489" width="6.44140625" style="3" bestFit="1" customWidth="1"/>
    <col min="9490" max="9490" width="4.88671875" style="3" customWidth="1"/>
    <col min="9491" max="9491" width="7.5546875" style="3" bestFit="1" customWidth="1"/>
    <col min="9492" max="9492" width="8.109375" style="3" bestFit="1" customWidth="1"/>
    <col min="9493" max="9494" width="5.88671875" style="3" bestFit="1" customWidth="1"/>
    <col min="9495" max="9726" width="8.88671875" style="3"/>
    <col min="9727" max="9727" width="21.44140625" style="3" customWidth="1"/>
    <col min="9728" max="9739" width="7.6640625" style="3" bestFit="1" customWidth="1"/>
    <col min="9740" max="9744" width="4.88671875" style="3" customWidth="1"/>
    <col min="9745" max="9745" width="6.44140625" style="3" bestFit="1" customWidth="1"/>
    <col min="9746" max="9746" width="4.88671875" style="3" customWidth="1"/>
    <col min="9747" max="9747" width="7.5546875" style="3" bestFit="1" customWidth="1"/>
    <col min="9748" max="9748" width="8.109375" style="3" bestFit="1" customWidth="1"/>
    <col min="9749" max="9750" width="5.88671875" style="3" bestFit="1" customWidth="1"/>
    <col min="9751" max="9982" width="8.88671875" style="3"/>
    <col min="9983" max="9983" width="21.44140625" style="3" customWidth="1"/>
    <col min="9984" max="9995" width="7.6640625" style="3" bestFit="1" customWidth="1"/>
    <col min="9996" max="10000" width="4.88671875" style="3" customWidth="1"/>
    <col min="10001" max="10001" width="6.44140625" style="3" bestFit="1" customWidth="1"/>
    <col min="10002" max="10002" width="4.88671875" style="3" customWidth="1"/>
    <col min="10003" max="10003" width="7.5546875" style="3" bestFit="1" customWidth="1"/>
    <col min="10004" max="10004" width="8.109375" style="3" bestFit="1" customWidth="1"/>
    <col min="10005" max="10006" width="5.88671875" style="3" bestFit="1" customWidth="1"/>
    <col min="10007" max="10238" width="8.88671875" style="3"/>
    <col min="10239" max="10239" width="21.44140625" style="3" customWidth="1"/>
    <col min="10240" max="10251" width="7.6640625" style="3" bestFit="1" customWidth="1"/>
    <col min="10252" max="10256" width="4.88671875" style="3" customWidth="1"/>
    <col min="10257" max="10257" width="6.44140625" style="3" bestFit="1" customWidth="1"/>
    <col min="10258" max="10258" width="4.88671875" style="3" customWidth="1"/>
    <col min="10259" max="10259" width="7.5546875" style="3" bestFit="1" customWidth="1"/>
    <col min="10260" max="10260" width="8.109375" style="3" bestFit="1" customWidth="1"/>
    <col min="10261" max="10262" width="5.88671875" style="3" bestFit="1" customWidth="1"/>
    <col min="10263" max="10494" width="8.88671875" style="3"/>
    <col min="10495" max="10495" width="21.44140625" style="3" customWidth="1"/>
    <col min="10496" max="10507" width="7.6640625" style="3" bestFit="1" customWidth="1"/>
    <col min="10508" max="10512" width="4.88671875" style="3" customWidth="1"/>
    <col min="10513" max="10513" width="6.44140625" style="3" bestFit="1" customWidth="1"/>
    <col min="10514" max="10514" width="4.88671875" style="3" customWidth="1"/>
    <col min="10515" max="10515" width="7.5546875" style="3" bestFit="1" customWidth="1"/>
    <col min="10516" max="10516" width="8.109375" style="3" bestFit="1" customWidth="1"/>
    <col min="10517" max="10518" width="5.88671875" style="3" bestFit="1" customWidth="1"/>
    <col min="10519" max="10750" width="8.88671875" style="3"/>
    <col min="10751" max="10751" width="21.44140625" style="3" customWidth="1"/>
    <col min="10752" max="10763" width="7.6640625" style="3" bestFit="1" customWidth="1"/>
    <col min="10764" max="10768" width="4.88671875" style="3" customWidth="1"/>
    <col min="10769" max="10769" width="6.44140625" style="3" bestFit="1" customWidth="1"/>
    <col min="10770" max="10770" width="4.88671875" style="3" customWidth="1"/>
    <col min="10771" max="10771" width="7.5546875" style="3" bestFit="1" customWidth="1"/>
    <col min="10772" max="10772" width="8.109375" style="3" bestFit="1" customWidth="1"/>
    <col min="10773" max="10774" width="5.88671875" style="3" bestFit="1" customWidth="1"/>
    <col min="10775" max="11006" width="8.88671875" style="3"/>
    <col min="11007" max="11007" width="21.44140625" style="3" customWidth="1"/>
    <col min="11008" max="11019" width="7.6640625" style="3" bestFit="1" customWidth="1"/>
    <col min="11020" max="11024" width="4.88671875" style="3" customWidth="1"/>
    <col min="11025" max="11025" width="6.44140625" style="3" bestFit="1" customWidth="1"/>
    <col min="11026" max="11026" width="4.88671875" style="3" customWidth="1"/>
    <col min="11027" max="11027" width="7.5546875" style="3" bestFit="1" customWidth="1"/>
    <col min="11028" max="11028" width="8.109375" style="3" bestFit="1" customWidth="1"/>
    <col min="11029" max="11030" width="5.88671875" style="3" bestFit="1" customWidth="1"/>
    <col min="11031" max="11262" width="8.88671875" style="3"/>
    <col min="11263" max="11263" width="21.44140625" style="3" customWidth="1"/>
    <col min="11264" max="11275" width="7.6640625" style="3" bestFit="1" customWidth="1"/>
    <col min="11276" max="11280" width="4.88671875" style="3" customWidth="1"/>
    <col min="11281" max="11281" width="6.44140625" style="3" bestFit="1" customWidth="1"/>
    <col min="11282" max="11282" width="4.88671875" style="3" customWidth="1"/>
    <col min="11283" max="11283" width="7.5546875" style="3" bestFit="1" customWidth="1"/>
    <col min="11284" max="11284" width="8.109375" style="3" bestFit="1" customWidth="1"/>
    <col min="11285" max="11286" width="5.88671875" style="3" bestFit="1" customWidth="1"/>
    <col min="11287" max="11518" width="8.88671875" style="3"/>
    <col min="11519" max="11519" width="21.44140625" style="3" customWidth="1"/>
    <col min="11520" max="11531" width="7.6640625" style="3" bestFit="1" customWidth="1"/>
    <col min="11532" max="11536" width="4.88671875" style="3" customWidth="1"/>
    <col min="11537" max="11537" width="6.44140625" style="3" bestFit="1" customWidth="1"/>
    <col min="11538" max="11538" width="4.88671875" style="3" customWidth="1"/>
    <col min="11539" max="11539" width="7.5546875" style="3" bestFit="1" customWidth="1"/>
    <col min="11540" max="11540" width="8.109375" style="3" bestFit="1" customWidth="1"/>
    <col min="11541" max="11542" width="5.88671875" style="3" bestFit="1" customWidth="1"/>
    <col min="11543" max="11774" width="8.88671875" style="3"/>
    <col min="11775" max="11775" width="21.44140625" style="3" customWidth="1"/>
    <col min="11776" max="11787" width="7.6640625" style="3" bestFit="1" customWidth="1"/>
    <col min="11788" max="11792" width="4.88671875" style="3" customWidth="1"/>
    <col min="11793" max="11793" width="6.44140625" style="3" bestFit="1" customWidth="1"/>
    <col min="11794" max="11794" width="4.88671875" style="3" customWidth="1"/>
    <col min="11795" max="11795" width="7.5546875" style="3" bestFit="1" customWidth="1"/>
    <col min="11796" max="11796" width="8.109375" style="3" bestFit="1" customWidth="1"/>
    <col min="11797" max="11798" width="5.88671875" style="3" bestFit="1" customWidth="1"/>
    <col min="11799" max="12030" width="8.88671875" style="3"/>
    <col min="12031" max="12031" width="21.44140625" style="3" customWidth="1"/>
    <col min="12032" max="12043" width="7.6640625" style="3" bestFit="1" customWidth="1"/>
    <col min="12044" max="12048" width="4.88671875" style="3" customWidth="1"/>
    <col min="12049" max="12049" width="6.44140625" style="3" bestFit="1" customWidth="1"/>
    <col min="12050" max="12050" width="4.88671875" style="3" customWidth="1"/>
    <col min="12051" max="12051" width="7.5546875" style="3" bestFit="1" customWidth="1"/>
    <col min="12052" max="12052" width="8.109375" style="3" bestFit="1" customWidth="1"/>
    <col min="12053" max="12054" width="5.88671875" style="3" bestFit="1" customWidth="1"/>
    <col min="12055" max="12286" width="8.88671875" style="3"/>
    <col min="12287" max="12287" width="21.44140625" style="3" customWidth="1"/>
    <col min="12288" max="12299" width="7.6640625" style="3" bestFit="1" customWidth="1"/>
    <col min="12300" max="12304" width="4.88671875" style="3" customWidth="1"/>
    <col min="12305" max="12305" width="6.44140625" style="3" bestFit="1" customWidth="1"/>
    <col min="12306" max="12306" width="4.88671875" style="3" customWidth="1"/>
    <col min="12307" max="12307" width="7.5546875" style="3" bestFit="1" customWidth="1"/>
    <col min="12308" max="12308" width="8.109375" style="3" bestFit="1" customWidth="1"/>
    <col min="12309" max="12310" width="5.88671875" style="3" bestFit="1" customWidth="1"/>
    <col min="12311" max="12542" width="8.88671875" style="3"/>
    <col min="12543" max="12543" width="21.44140625" style="3" customWidth="1"/>
    <col min="12544" max="12555" width="7.6640625" style="3" bestFit="1" customWidth="1"/>
    <col min="12556" max="12560" width="4.88671875" style="3" customWidth="1"/>
    <col min="12561" max="12561" width="6.44140625" style="3" bestFit="1" customWidth="1"/>
    <col min="12562" max="12562" width="4.88671875" style="3" customWidth="1"/>
    <col min="12563" max="12563" width="7.5546875" style="3" bestFit="1" customWidth="1"/>
    <col min="12564" max="12564" width="8.109375" style="3" bestFit="1" customWidth="1"/>
    <col min="12565" max="12566" width="5.88671875" style="3" bestFit="1" customWidth="1"/>
    <col min="12567" max="12798" width="8.88671875" style="3"/>
    <col min="12799" max="12799" width="21.44140625" style="3" customWidth="1"/>
    <col min="12800" max="12811" width="7.6640625" style="3" bestFit="1" customWidth="1"/>
    <col min="12812" max="12816" width="4.88671875" style="3" customWidth="1"/>
    <col min="12817" max="12817" width="6.44140625" style="3" bestFit="1" customWidth="1"/>
    <col min="12818" max="12818" width="4.88671875" style="3" customWidth="1"/>
    <col min="12819" max="12819" width="7.5546875" style="3" bestFit="1" customWidth="1"/>
    <col min="12820" max="12820" width="8.109375" style="3" bestFit="1" customWidth="1"/>
    <col min="12821" max="12822" width="5.88671875" style="3" bestFit="1" customWidth="1"/>
    <col min="12823" max="13054" width="8.88671875" style="3"/>
    <col min="13055" max="13055" width="21.44140625" style="3" customWidth="1"/>
    <col min="13056" max="13067" width="7.6640625" style="3" bestFit="1" customWidth="1"/>
    <col min="13068" max="13072" width="4.88671875" style="3" customWidth="1"/>
    <col min="13073" max="13073" width="6.44140625" style="3" bestFit="1" customWidth="1"/>
    <col min="13074" max="13074" width="4.88671875" style="3" customWidth="1"/>
    <col min="13075" max="13075" width="7.5546875" style="3" bestFit="1" customWidth="1"/>
    <col min="13076" max="13076" width="8.109375" style="3" bestFit="1" customWidth="1"/>
    <col min="13077" max="13078" width="5.88671875" style="3" bestFit="1" customWidth="1"/>
    <col min="13079" max="13310" width="8.88671875" style="3"/>
    <col min="13311" max="13311" width="21.44140625" style="3" customWidth="1"/>
    <col min="13312" max="13323" width="7.6640625" style="3" bestFit="1" customWidth="1"/>
    <col min="13324" max="13328" width="4.88671875" style="3" customWidth="1"/>
    <col min="13329" max="13329" width="6.44140625" style="3" bestFit="1" customWidth="1"/>
    <col min="13330" max="13330" width="4.88671875" style="3" customWidth="1"/>
    <col min="13331" max="13331" width="7.5546875" style="3" bestFit="1" customWidth="1"/>
    <col min="13332" max="13332" width="8.109375" style="3" bestFit="1" customWidth="1"/>
    <col min="13333" max="13334" width="5.88671875" style="3" bestFit="1" customWidth="1"/>
    <col min="13335" max="13566" width="8.88671875" style="3"/>
    <col min="13567" max="13567" width="21.44140625" style="3" customWidth="1"/>
    <col min="13568" max="13579" width="7.6640625" style="3" bestFit="1" customWidth="1"/>
    <col min="13580" max="13584" width="4.88671875" style="3" customWidth="1"/>
    <col min="13585" max="13585" width="6.44140625" style="3" bestFit="1" customWidth="1"/>
    <col min="13586" max="13586" width="4.88671875" style="3" customWidth="1"/>
    <col min="13587" max="13587" width="7.5546875" style="3" bestFit="1" customWidth="1"/>
    <col min="13588" max="13588" width="8.109375" style="3" bestFit="1" customWidth="1"/>
    <col min="13589" max="13590" width="5.88671875" style="3" bestFit="1" customWidth="1"/>
    <col min="13591" max="13822" width="8.88671875" style="3"/>
    <col min="13823" max="13823" width="21.44140625" style="3" customWidth="1"/>
    <col min="13824" max="13835" width="7.6640625" style="3" bestFit="1" customWidth="1"/>
    <col min="13836" max="13840" width="4.88671875" style="3" customWidth="1"/>
    <col min="13841" max="13841" width="6.44140625" style="3" bestFit="1" customWidth="1"/>
    <col min="13842" max="13842" width="4.88671875" style="3" customWidth="1"/>
    <col min="13843" max="13843" width="7.5546875" style="3" bestFit="1" customWidth="1"/>
    <col min="13844" max="13844" width="8.109375" style="3" bestFit="1" customWidth="1"/>
    <col min="13845" max="13846" width="5.88671875" style="3" bestFit="1" customWidth="1"/>
    <col min="13847" max="14078" width="8.88671875" style="3"/>
    <col min="14079" max="14079" width="21.44140625" style="3" customWidth="1"/>
    <col min="14080" max="14091" width="7.6640625" style="3" bestFit="1" customWidth="1"/>
    <col min="14092" max="14096" width="4.88671875" style="3" customWidth="1"/>
    <col min="14097" max="14097" width="6.44140625" style="3" bestFit="1" customWidth="1"/>
    <col min="14098" max="14098" width="4.88671875" style="3" customWidth="1"/>
    <col min="14099" max="14099" width="7.5546875" style="3" bestFit="1" customWidth="1"/>
    <col min="14100" max="14100" width="8.109375" style="3" bestFit="1" customWidth="1"/>
    <col min="14101" max="14102" width="5.88671875" style="3" bestFit="1" customWidth="1"/>
    <col min="14103" max="14334" width="8.88671875" style="3"/>
    <col min="14335" max="14335" width="21.44140625" style="3" customWidth="1"/>
    <col min="14336" max="14347" width="7.6640625" style="3" bestFit="1" customWidth="1"/>
    <col min="14348" max="14352" width="4.88671875" style="3" customWidth="1"/>
    <col min="14353" max="14353" width="6.44140625" style="3" bestFit="1" customWidth="1"/>
    <col min="14354" max="14354" width="4.88671875" style="3" customWidth="1"/>
    <col min="14355" max="14355" width="7.5546875" style="3" bestFit="1" customWidth="1"/>
    <col min="14356" max="14356" width="8.109375" style="3" bestFit="1" customWidth="1"/>
    <col min="14357" max="14358" width="5.88671875" style="3" bestFit="1" customWidth="1"/>
    <col min="14359" max="14590" width="8.88671875" style="3"/>
    <col min="14591" max="14591" width="21.44140625" style="3" customWidth="1"/>
    <col min="14592" max="14603" width="7.6640625" style="3" bestFit="1" customWidth="1"/>
    <col min="14604" max="14608" width="4.88671875" style="3" customWidth="1"/>
    <col min="14609" max="14609" width="6.44140625" style="3" bestFit="1" customWidth="1"/>
    <col min="14610" max="14610" width="4.88671875" style="3" customWidth="1"/>
    <col min="14611" max="14611" width="7.5546875" style="3" bestFit="1" customWidth="1"/>
    <col min="14612" max="14612" width="8.109375" style="3" bestFit="1" customWidth="1"/>
    <col min="14613" max="14614" width="5.88671875" style="3" bestFit="1" customWidth="1"/>
    <col min="14615" max="14846" width="8.88671875" style="3"/>
    <col min="14847" max="14847" width="21.44140625" style="3" customWidth="1"/>
    <col min="14848" max="14859" width="7.6640625" style="3" bestFit="1" customWidth="1"/>
    <col min="14860" max="14864" width="4.88671875" style="3" customWidth="1"/>
    <col min="14865" max="14865" width="6.44140625" style="3" bestFit="1" customWidth="1"/>
    <col min="14866" max="14866" width="4.88671875" style="3" customWidth="1"/>
    <col min="14867" max="14867" width="7.5546875" style="3" bestFit="1" customWidth="1"/>
    <col min="14868" max="14868" width="8.109375" style="3" bestFit="1" customWidth="1"/>
    <col min="14869" max="14870" width="5.88671875" style="3" bestFit="1" customWidth="1"/>
    <col min="14871" max="15102" width="8.88671875" style="3"/>
    <col min="15103" max="15103" width="21.44140625" style="3" customWidth="1"/>
    <col min="15104" max="15115" width="7.6640625" style="3" bestFit="1" customWidth="1"/>
    <col min="15116" max="15120" width="4.88671875" style="3" customWidth="1"/>
    <col min="15121" max="15121" width="6.44140625" style="3" bestFit="1" customWidth="1"/>
    <col min="15122" max="15122" width="4.88671875" style="3" customWidth="1"/>
    <col min="15123" max="15123" width="7.5546875" style="3" bestFit="1" customWidth="1"/>
    <col min="15124" max="15124" width="8.109375" style="3" bestFit="1" customWidth="1"/>
    <col min="15125" max="15126" width="5.88671875" style="3" bestFit="1" customWidth="1"/>
    <col min="15127" max="15358" width="8.88671875" style="3"/>
    <col min="15359" max="15359" width="21.44140625" style="3" customWidth="1"/>
    <col min="15360" max="15371" width="7.6640625" style="3" bestFit="1" customWidth="1"/>
    <col min="15372" max="15376" width="4.88671875" style="3" customWidth="1"/>
    <col min="15377" max="15377" width="6.44140625" style="3" bestFit="1" customWidth="1"/>
    <col min="15378" max="15378" width="4.88671875" style="3" customWidth="1"/>
    <col min="15379" max="15379" width="7.5546875" style="3" bestFit="1" customWidth="1"/>
    <col min="15380" max="15380" width="8.109375" style="3" bestFit="1" customWidth="1"/>
    <col min="15381" max="15382" width="5.88671875" style="3" bestFit="1" customWidth="1"/>
    <col min="15383" max="15614" width="8.88671875" style="3"/>
    <col min="15615" max="15615" width="21.44140625" style="3" customWidth="1"/>
    <col min="15616" max="15627" width="7.6640625" style="3" bestFit="1" customWidth="1"/>
    <col min="15628" max="15632" width="4.88671875" style="3" customWidth="1"/>
    <col min="15633" max="15633" width="6.44140625" style="3" bestFit="1" customWidth="1"/>
    <col min="15634" max="15634" width="4.88671875" style="3" customWidth="1"/>
    <col min="15635" max="15635" width="7.5546875" style="3" bestFit="1" customWidth="1"/>
    <col min="15636" max="15636" width="8.109375" style="3" bestFit="1" customWidth="1"/>
    <col min="15637" max="15638" width="5.88671875" style="3" bestFit="1" customWidth="1"/>
    <col min="15639" max="15870" width="8.88671875" style="3"/>
    <col min="15871" max="15871" width="21.44140625" style="3" customWidth="1"/>
    <col min="15872" max="15883" width="7.6640625" style="3" bestFit="1" customWidth="1"/>
    <col min="15884" max="15888" width="4.88671875" style="3" customWidth="1"/>
    <col min="15889" max="15889" width="6.44140625" style="3" bestFit="1" customWidth="1"/>
    <col min="15890" max="15890" width="4.88671875" style="3" customWidth="1"/>
    <col min="15891" max="15891" width="7.5546875" style="3" bestFit="1" customWidth="1"/>
    <col min="15892" max="15892" width="8.109375" style="3" bestFit="1" customWidth="1"/>
    <col min="15893" max="15894" width="5.88671875" style="3" bestFit="1" customWidth="1"/>
    <col min="15895" max="16126" width="8.88671875" style="3"/>
    <col min="16127" max="16127" width="21.44140625" style="3" customWidth="1"/>
    <col min="16128" max="16139" width="7.6640625" style="3" bestFit="1" customWidth="1"/>
    <col min="16140" max="16144" width="4.88671875" style="3" customWidth="1"/>
    <col min="16145" max="16145" width="6.44140625" style="3" bestFit="1" customWidth="1"/>
    <col min="16146" max="16146" width="4.88671875" style="3" customWidth="1"/>
    <col min="16147" max="16147" width="7.5546875" style="3" bestFit="1" customWidth="1"/>
    <col min="16148" max="16148" width="8.109375" style="3" bestFit="1" customWidth="1"/>
    <col min="16149" max="16150" width="5.88671875" style="3" bestFit="1" customWidth="1"/>
    <col min="16151" max="16382" width="8.88671875" style="3"/>
    <col min="16383" max="16383" width="8.88671875" style="3" customWidth="1"/>
    <col min="16384" max="16384" width="8.88671875" style="3"/>
  </cols>
  <sheetData>
    <row r="1" spans="1:30" ht="17.399999999999999" x14ac:dyDescent="0.3">
      <c r="A1" s="1" t="s">
        <v>40</v>
      </c>
      <c r="B1" s="1"/>
      <c r="C1" s="1"/>
      <c r="D1" s="1"/>
      <c r="E1" s="1"/>
      <c r="F1" s="1"/>
      <c r="G1" s="1"/>
      <c r="H1" s="1"/>
      <c r="I1" s="1"/>
      <c r="J1" s="1"/>
      <c r="K1" s="1"/>
      <c r="L1" s="1"/>
      <c r="M1" s="1"/>
    </row>
    <row r="2" spans="1:30" ht="17.399999999999999" x14ac:dyDescent="0.3">
      <c r="A2" s="1"/>
      <c r="B2" s="1"/>
      <c r="C2" s="1"/>
      <c r="D2" s="1"/>
      <c r="E2" s="1"/>
      <c r="F2" s="1"/>
      <c r="G2" s="1"/>
      <c r="H2" s="1"/>
      <c r="I2" s="1"/>
      <c r="J2" s="1"/>
      <c r="K2" s="1"/>
      <c r="L2" s="1"/>
      <c r="M2" s="1"/>
    </row>
    <row r="3" spans="1:30" ht="17.399999999999999" x14ac:dyDescent="0.3">
      <c r="A3" s="65" t="s">
        <v>23</v>
      </c>
      <c r="B3" s="65"/>
      <c r="C3" s="65"/>
      <c r="D3" s="65"/>
      <c r="E3" s="1"/>
      <c r="F3" s="1"/>
      <c r="G3" s="1"/>
      <c r="H3" s="1"/>
      <c r="I3" s="1"/>
      <c r="J3" s="1"/>
      <c r="K3" s="1"/>
      <c r="L3" s="1"/>
      <c r="M3" s="1"/>
    </row>
    <row r="4" spans="1:30" ht="17.399999999999999" x14ac:dyDescent="0.3">
      <c r="A4" s="1"/>
      <c r="B4" s="27" t="s">
        <v>24</v>
      </c>
      <c r="C4" s="26" t="s">
        <v>22</v>
      </c>
      <c r="D4" s="1"/>
      <c r="E4" s="1"/>
      <c r="F4" s="1"/>
      <c r="G4" s="1"/>
      <c r="H4" s="1"/>
      <c r="I4" s="1"/>
      <c r="J4" s="1"/>
      <c r="K4" s="1"/>
      <c r="L4" s="1"/>
      <c r="M4" s="1"/>
    </row>
    <row r="5" spans="1:30" ht="17.399999999999999" x14ac:dyDescent="0.3">
      <c r="A5" s="1"/>
      <c r="B5" s="27" t="s">
        <v>25</v>
      </c>
      <c r="C5" s="24" t="s">
        <v>8</v>
      </c>
      <c r="D5" s="24"/>
      <c r="E5" s="24"/>
      <c r="F5" s="24"/>
      <c r="G5" s="24"/>
      <c r="H5" s="1"/>
      <c r="I5" s="1"/>
      <c r="J5" s="1"/>
      <c r="K5" s="1"/>
      <c r="L5" s="1"/>
      <c r="M5" s="1"/>
    </row>
    <row r="6" spans="1:30" ht="17.399999999999999" x14ac:dyDescent="0.3">
      <c r="A6" s="1"/>
      <c r="B6" s="27" t="s">
        <v>26</v>
      </c>
      <c r="C6" s="24" t="s">
        <v>38</v>
      </c>
      <c r="D6" s="24"/>
      <c r="E6" s="24"/>
      <c r="F6" s="24"/>
      <c r="G6" s="24"/>
      <c r="H6" s="1"/>
      <c r="I6" s="1"/>
      <c r="J6" s="1"/>
      <c r="K6" s="1"/>
      <c r="L6" s="1"/>
      <c r="M6" s="1"/>
    </row>
    <row r="7" spans="1:30" ht="17.399999999999999" x14ac:dyDescent="0.3">
      <c r="A7" s="1"/>
      <c r="B7" s="27" t="s">
        <v>27</v>
      </c>
      <c r="C7" s="24" t="s">
        <v>39</v>
      </c>
      <c r="D7" s="24"/>
      <c r="E7" s="24"/>
      <c r="F7" s="24"/>
      <c r="G7" s="24"/>
      <c r="H7" s="1"/>
      <c r="I7" s="1"/>
      <c r="J7" s="1"/>
      <c r="K7" s="1"/>
      <c r="L7" s="1"/>
      <c r="M7" s="1"/>
    </row>
    <row r="8" spans="1:30" ht="17.399999999999999" x14ac:dyDescent="0.3">
      <c r="A8" s="1"/>
      <c r="B8" s="27" t="s">
        <v>28</v>
      </c>
      <c r="C8" s="24" t="s">
        <v>9</v>
      </c>
      <c r="D8" s="24"/>
      <c r="E8" s="24"/>
      <c r="F8" s="24"/>
      <c r="G8" s="24"/>
      <c r="H8" s="1"/>
      <c r="I8" s="1"/>
      <c r="J8" s="1"/>
      <c r="K8" s="1"/>
      <c r="L8" s="1"/>
      <c r="M8" s="1"/>
    </row>
    <row r="9" spans="1:30" ht="17.399999999999999" x14ac:dyDescent="0.3">
      <c r="A9" s="1"/>
      <c r="B9" s="27" t="s">
        <v>37</v>
      </c>
      <c r="C9" s="25" t="s">
        <v>29</v>
      </c>
      <c r="D9" s="1"/>
      <c r="E9" s="1"/>
      <c r="F9" s="1"/>
      <c r="G9" s="1"/>
      <c r="H9" s="1"/>
      <c r="I9" s="1"/>
      <c r="J9" s="1"/>
      <c r="K9" s="1"/>
      <c r="L9" s="1"/>
      <c r="M9" s="1"/>
    </row>
    <row r="10" spans="1:30" ht="17.399999999999999" x14ac:dyDescent="0.3">
      <c r="A10" s="1"/>
      <c r="B10" s="27"/>
      <c r="C10" s="25"/>
      <c r="D10" s="1"/>
      <c r="E10" s="1"/>
      <c r="F10" s="1"/>
      <c r="G10" s="1"/>
      <c r="H10" s="1"/>
      <c r="I10" s="1"/>
      <c r="J10" s="1"/>
      <c r="K10" s="1"/>
      <c r="L10" s="1"/>
      <c r="M10" s="1"/>
    </row>
    <row r="11" spans="1:30" ht="17.399999999999999" x14ac:dyDescent="0.3">
      <c r="A11" s="1"/>
      <c r="B11" s="27"/>
      <c r="C11" s="25"/>
      <c r="D11" s="1"/>
      <c r="E11" s="1"/>
      <c r="F11" s="1"/>
      <c r="G11" s="66" t="s">
        <v>21</v>
      </c>
      <c r="H11" s="66"/>
      <c r="I11" s="66"/>
      <c r="J11" s="66"/>
      <c r="K11" s="70">
        <f>SUM((V17-T17),(V18-T18),(V19-T19),(V20-T20),(V21-T21),(V22-T22))</f>
        <v>500</v>
      </c>
      <c r="L11" s="70"/>
      <c r="M11" s="68" t="s">
        <v>31</v>
      </c>
      <c r="N11" s="66"/>
    </row>
    <row r="12" spans="1:30" ht="18" thickBot="1" x14ac:dyDescent="0.35">
      <c r="A12" s="1"/>
      <c r="B12" s="1"/>
      <c r="C12" s="1"/>
      <c r="D12" s="1"/>
      <c r="E12" s="1"/>
      <c r="F12" s="1"/>
      <c r="G12" s="1"/>
      <c r="H12" s="1"/>
      <c r="I12" s="1"/>
      <c r="J12" s="1"/>
      <c r="K12" s="1"/>
      <c r="L12" s="1"/>
      <c r="M12" s="1"/>
    </row>
    <row r="13" spans="1:30" ht="14.4" thickBot="1" x14ac:dyDescent="0.3">
      <c r="B13" s="69" t="s">
        <v>4</v>
      </c>
      <c r="C13" s="69"/>
      <c r="D13" s="69"/>
      <c r="E13" s="69"/>
      <c r="F13" s="69" t="s">
        <v>5</v>
      </c>
      <c r="G13" s="69"/>
      <c r="H13" s="69"/>
      <c r="I13" s="69"/>
      <c r="J13" s="69" t="s">
        <v>6</v>
      </c>
      <c r="K13" s="69"/>
      <c r="L13" s="69"/>
      <c r="M13" s="69"/>
      <c r="W13" s="5"/>
    </row>
    <row r="14" spans="1:30" ht="19.8" thickBot="1" x14ac:dyDescent="0.45">
      <c r="B14" s="6" t="s">
        <v>1</v>
      </c>
      <c r="C14" s="7" t="s">
        <v>0</v>
      </c>
      <c r="D14" s="7" t="s">
        <v>2</v>
      </c>
      <c r="E14" s="7" t="s">
        <v>3</v>
      </c>
      <c r="F14" s="6" t="s">
        <v>1</v>
      </c>
      <c r="G14" s="7" t="s">
        <v>0</v>
      </c>
      <c r="H14" s="7" t="s">
        <v>2</v>
      </c>
      <c r="I14" s="8" t="s">
        <v>3</v>
      </c>
      <c r="J14" s="7" t="s">
        <v>1</v>
      </c>
      <c r="K14" s="7" t="s">
        <v>0</v>
      </c>
      <c r="L14" s="7" t="s">
        <v>2</v>
      </c>
      <c r="M14" s="8" t="s">
        <v>3</v>
      </c>
      <c r="N14" s="7" t="s">
        <v>15</v>
      </c>
      <c r="O14" s="7" t="s">
        <v>16</v>
      </c>
      <c r="P14" s="7" t="s">
        <v>17</v>
      </c>
      <c r="Q14" s="7" t="s">
        <v>18</v>
      </c>
      <c r="R14" s="7" t="s">
        <v>19</v>
      </c>
      <c r="S14" s="8" t="s">
        <v>45</v>
      </c>
      <c r="T14" s="62" t="s">
        <v>43</v>
      </c>
      <c r="U14" s="63"/>
      <c r="V14" s="64"/>
      <c r="W14" s="9"/>
      <c r="X14" s="2"/>
      <c r="Y14" s="2"/>
      <c r="Z14" s="2"/>
      <c r="AA14" s="2"/>
      <c r="AB14" s="2"/>
      <c r="AC14" s="2"/>
      <c r="AD14" s="2"/>
    </row>
    <row r="15" spans="1:30" ht="29.4" customHeight="1" thickBot="1" x14ac:dyDescent="0.35">
      <c r="A15" s="37" t="s">
        <v>41</v>
      </c>
      <c r="B15" s="10">
        <v>0</v>
      </c>
      <c r="C15" s="10">
        <v>1</v>
      </c>
      <c r="D15" s="10">
        <v>0</v>
      </c>
      <c r="E15" s="10">
        <v>0</v>
      </c>
      <c r="F15" s="10">
        <v>0</v>
      </c>
      <c r="G15" s="10">
        <v>0</v>
      </c>
      <c r="H15" s="10">
        <v>1</v>
      </c>
      <c r="I15" s="10">
        <v>0</v>
      </c>
      <c r="J15" s="10">
        <v>1</v>
      </c>
      <c r="K15" s="10">
        <v>0</v>
      </c>
      <c r="L15" s="10">
        <v>0</v>
      </c>
      <c r="M15" s="10">
        <v>0</v>
      </c>
      <c r="N15" s="61">
        <f>IF(SUM(C15,G15,K15)=1,1,0)</f>
        <v>1</v>
      </c>
      <c r="O15" s="10">
        <f>IF(E15=1,0,1)</f>
        <v>1</v>
      </c>
      <c r="P15" s="10">
        <f>IF(SUM(B15,F15,J15)=1,1,0)</f>
        <v>1</v>
      </c>
      <c r="Q15" s="10">
        <f>IF(SUM(D15,H15,L15)=1,1,0)</f>
        <v>1</v>
      </c>
      <c r="R15" s="10">
        <f>IF(SUMPRODUCT(F$21:I$21,F$15:I$15)&gt;2999,1,0)</f>
        <v>1</v>
      </c>
      <c r="S15" s="10">
        <f>SUMPRODUCT(B22:M22,$B$15:$M$15)</f>
        <v>7900</v>
      </c>
      <c r="T15" s="34" t="s">
        <v>10</v>
      </c>
      <c r="U15" s="35" t="s">
        <v>20</v>
      </c>
      <c r="V15" s="36" t="s">
        <v>11</v>
      </c>
      <c r="W15" s="71" t="s">
        <v>47</v>
      </c>
      <c r="X15" s="72" t="s">
        <v>49</v>
      </c>
      <c r="Y15" s="71" t="s">
        <v>48</v>
      </c>
      <c r="Z15" s="88" t="s">
        <v>61</v>
      </c>
    </row>
    <row r="16" spans="1:30" ht="19.2" customHeight="1" x14ac:dyDescent="0.3">
      <c r="A16" s="21" t="s">
        <v>7</v>
      </c>
      <c r="B16" s="39"/>
      <c r="C16" s="11"/>
      <c r="D16" s="11"/>
      <c r="E16" s="12"/>
      <c r="F16" s="11"/>
      <c r="G16" s="11"/>
      <c r="H16" s="11"/>
      <c r="I16" s="12"/>
      <c r="J16" s="11"/>
      <c r="K16" s="11"/>
      <c r="L16" s="11"/>
      <c r="M16" s="12"/>
      <c r="N16" s="11"/>
      <c r="O16" s="11"/>
      <c r="P16" s="11"/>
      <c r="Q16" s="11"/>
      <c r="R16" s="11"/>
      <c r="S16" s="12"/>
      <c r="T16" s="13"/>
      <c r="U16" s="14"/>
      <c r="V16" s="15"/>
      <c r="W16" s="5"/>
    </row>
    <row r="17" spans="1:28" ht="15" x14ac:dyDescent="0.25">
      <c r="A17" s="28" t="s">
        <v>32</v>
      </c>
      <c r="B17" s="29"/>
      <c r="C17" s="29">
        <v>1</v>
      </c>
      <c r="D17" s="29"/>
      <c r="E17" s="32"/>
      <c r="F17" s="29"/>
      <c r="G17" s="29">
        <v>1</v>
      </c>
      <c r="H17" s="29"/>
      <c r="I17" s="32"/>
      <c r="J17" s="29"/>
      <c r="K17" s="29">
        <v>1</v>
      </c>
      <c r="L17" s="29"/>
      <c r="M17" s="32"/>
      <c r="N17" s="16">
        <v>1</v>
      </c>
      <c r="O17" s="16"/>
      <c r="P17" s="16"/>
      <c r="Q17" s="16"/>
      <c r="R17" s="16"/>
      <c r="S17" s="17"/>
      <c r="T17" s="51">
        <f>SUMPRODUCT(B17:M17,$B$15:$M$15)*Z17</f>
        <v>23000000</v>
      </c>
      <c r="U17" s="18" t="s">
        <v>13</v>
      </c>
      <c r="V17" s="17">
        <f>Z17</f>
        <v>23000000</v>
      </c>
      <c r="W17" s="2">
        <v>1</v>
      </c>
      <c r="X17" s="2">
        <f>10 ^(MAX(W$17:W$22) - W17 ) * AA$25</f>
        <v>23000000</v>
      </c>
      <c r="Y17" s="2">
        <v>1</v>
      </c>
      <c r="Z17" s="2">
        <f>X17*Y17</f>
        <v>23000000</v>
      </c>
    </row>
    <row r="18" spans="1:28" ht="15.6" thickBot="1" x14ac:dyDescent="0.3">
      <c r="A18" s="28" t="s">
        <v>30</v>
      </c>
      <c r="B18" s="29"/>
      <c r="C18" s="29"/>
      <c r="D18" s="29"/>
      <c r="E18" s="32">
        <v>1</v>
      </c>
      <c r="F18" s="29"/>
      <c r="G18" s="29"/>
      <c r="H18" s="29"/>
      <c r="I18" s="32"/>
      <c r="J18" s="29"/>
      <c r="K18" s="29"/>
      <c r="L18" s="29"/>
      <c r="M18" s="32"/>
      <c r="N18" s="16"/>
      <c r="O18" s="16">
        <v>1</v>
      </c>
      <c r="P18" s="16"/>
      <c r="Q18" s="16"/>
      <c r="R18" s="16"/>
      <c r="S18" s="17"/>
      <c r="T18" s="51">
        <f>(O18*O15)*Z18</f>
        <v>2300000</v>
      </c>
      <c r="U18" s="18" t="s">
        <v>13</v>
      </c>
      <c r="V18" s="17">
        <f t="shared" ref="V18:V21" si="0">Z18</f>
        <v>2300000</v>
      </c>
      <c r="W18" s="2">
        <v>2</v>
      </c>
      <c r="X18" s="2">
        <f>10 ^(MAX(W$17:W$22) - W18 ) * AA$25</f>
        <v>2300000</v>
      </c>
      <c r="Y18" s="2">
        <v>1</v>
      </c>
      <c r="Z18" s="2">
        <f t="shared" ref="Z18:Z22" si="1">X18*Y18</f>
        <v>2300000</v>
      </c>
      <c r="AA18" s="89" t="s">
        <v>63</v>
      </c>
      <c r="AB18" s="89"/>
    </row>
    <row r="19" spans="1:28" ht="15.6" thickBot="1" x14ac:dyDescent="0.3">
      <c r="A19" s="28" t="s">
        <v>35</v>
      </c>
      <c r="B19" s="29">
        <v>1</v>
      </c>
      <c r="C19" s="29"/>
      <c r="D19" s="29"/>
      <c r="E19" s="32"/>
      <c r="F19" s="29">
        <v>1</v>
      </c>
      <c r="G19" s="29"/>
      <c r="H19" s="29"/>
      <c r="I19" s="32"/>
      <c r="J19" s="29">
        <v>1</v>
      </c>
      <c r="K19" s="29"/>
      <c r="L19" s="29"/>
      <c r="M19" s="32"/>
      <c r="N19" s="16"/>
      <c r="O19" s="16"/>
      <c r="P19" s="16">
        <v>1</v>
      </c>
      <c r="Q19" s="16"/>
      <c r="R19" s="16"/>
      <c r="S19" s="17"/>
      <c r="T19" s="51">
        <f>(P19*P15)*Z19</f>
        <v>460000</v>
      </c>
      <c r="U19" s="18" t="s">
        <v>13</v>
      </c>
      <c r="V19" s="17">
        <f t="shared" si="0"/>
        <v>460000</v>
      </c>
      <c r="W19" s="2">
        <v>3</v>
      </c>
      <c r="X19" s="2">
        <f>10 ^(MAX(W$17:W$22) - W19 ) * AA$25</f>
        <v>230000</v>
      </c>
      <c r="Y19" s="2">
        <v>2</v>
      </c>
      <c r="Z19" s="2">
        <f t="shared" si="1"/>
        <v>460000</v>
      </c>
      <c r="AA19" s="62">
        <f>SMALL(B22:E22,1) + SMALL(F22:I22,1) + SMALL(J22:M22,1)</f>
        <v>7400</v>
      </c>
      <c r="AB19" s="64"/>
    </row>
    <row r="20" spans="1:28" ht="15" x14ac:dyDescent="0.25">
      <c r="A20" s="28" t="s">
        <v>36</v>
      </c>
      <c r="B20" s="29"/>
      <c r="C20" s="29"/>
      <c r="D20" s="29">
        <v>1</v>
      </c>
      <c r="E20" s="32"/>
      <c r="F20" s="29"/>
      <c r="G20" s="29"/>
      <c r="H20" s="29">
        <v>1</v>
      </c>
      <c r="I20" s="32"/>
      <c r="J20" s="29"/>
      <c r="K20" s="29"/>
      <c r="L20" s="29">
        <v>1</v>
      </c>
      <c r="M20" s="32"/>
      <c r="N20" s="16"/>
      <c r="O20" s="16"/>
      <c r="P20" s="16"/>
      <c r="Q20" s="16">
        <v>1</v>
      </c>
      <c r="R20" s="16"/>
      <c r="S20" s="17"/>
      <c r="T20" s="51">
        <f>(Q20*Q15)*Z20</f>
        <v>230000</v>
      </c>
      <c r="U20" s="18" t="s">
        <v>13</v>
      </c>
      <c r="V20" s="17">
        <f t="shared" si="0"/>
        <v>230000</v>
      </c>
      <c r="W20" s="2">
        <v>3</v>
      </c>
      <c r="X20" s="2">
        <f>10 ^(MAX(W$17:W$22) - W20 ) * AA$25</f>
        <v>230000</v>
      </c>
      <c r="Y20" s="2">
        <v>1</v>
      </c>
      <c r="Z20" s="2">
        <f t="shared" si="1"/>
        <v>230000</v>
      </c>
    </row>
    <row r="21" spans="1:28" ht="15.6" thickBot="1" x14ac:dyDescent="0.3">
      <c r="A21" s="28" t="s">
        <v>33</v>
      </c>
      <c r="B21" s="29"/>
      <c r="C21" s="29"/>
      <c r="D21" s="29"/>
      <c r="E21" s="32"/>
      <c r="F21" s="29">
        <v>2700</v>
      </c>
      <c r="G21" s="29">
        <v>3200</v>
      </c>
      <c r="H21" s="29">
        <v>3000</v>
      </c>
      <c r="I21" s="32">
        <v>3100</v>
      </c>
      <c r="J21" s="29"/>
      <c r="K21" s="29"/>
      <c r="L21" s="29"/>
      <c r="M21" s="32"/>
      <c r="N21" s="16"/>
      <c r="O21" s="16"/>
      <c r="P21" s="16"/>
      <c r="Q21" s="16"/>
      <c r="R21" s="16">
        <v>1</v>
      </c>
      <c r="S21" s="17"/>
      <c r="T21" s="51">
        <f>(R21*R15)*Z21</f>
        <v>23000</v>
      </c>
      <c r="U21" s="18" t="s">
        <v>13</v>
      </c>
      <c r="V21" s="17">
        <f t="shared" si="0"/>
        <v>23000</v>
      </c>
      <c r="W21" s="2">
        <v>4</v>
      </c>
      <c r="X21" s="2">
        <f>10 ^(MAX(W$17:W$22) - W21) * AA$25</f>
        <v>23000</v>
      </c>
      <c r="Y21" s="2">
        <v>1</v>
      </c>
      <c r="Z21" s="2">
        <f t="shared" si="1"/>
        <v>23000</v>
      </c>
      <c r="AA21" s="89" t="s">
        <v>62</v>
      </c>
      <c r="AB21" s="89"/>
    </row>
    <row r="22" spans="1:28" ht="15.6" thickBot="1" x14ac:dyDescent="0.3">
      <c r="A22" s="28" t="s">
        <v>34</v>
      </c>
      <c r="B22" s="29">
        <v>3200</v>
      </c>
      <c r="C22" s="29">
        <v>3000</v>
      </c>
      <c r="D22" s="29">
        <v>2800</v>
      </c>
      <c r="E22" s="32">
        <v>2900</v>
      </c>
      <c r="F22" s="29">
        <v>2700</v>
      </c>
      <c r="G22" s="29">
        <v>3200</v>
      </c>
      <c r="H22" s="29">
        <v>3000</v>
      </c>
      <c r="I22" s="32">
        <v>3100</v>
      </c>
      <c r="J22" s="29">
        <v>1900</v>
      </c>
      <c r="K22" s="29">
        <v>2100</v>
      </c>
      <c r="L22" s="29">
        <v>3300</v>
      </c>
      <c r="M22" s="32">
        <v>2100</v>
      </c>
      <c r="N22" s="16"/>
      <c r="O22" s="16"/>
      <c r="P22" s="16"/>
      <c r="Q22" s="16"/>
      <c r="R22" s="16"/>
      <c r="S22" s="17">
        <v>1</v>
      </c>
      <c r="T22" s="51">
        <f>AA22 - (S22 * S15)</f>
        <v>1800</v>
      </c>
      <c r="U22" s="18" t="s">
        <v>13</v>
      </c>
      <c r="V22" s="17">
        <f>Z22</f>
        <v>2300</v>
      </c>
      <c r="W22" s="2">
        <v>5</v>
      </c>
      <c r="X22" s="2">
        <f>10 ^(MAX(W$17:W$22) - W22 ) * AA$25</f>
        <v>2300</v>
      </c>
      <c r="Y22" s="2">
        <v>1</v>
      </c>
      <c r="Z22" s="2">
        <f t="shared" si="1"/>
        <v>2300</v>
      </c>
      <c r="AA22" s="62">
        <f>LARGE(B22:E22,1) + LARGE(F22:I22,1) + LARGE(J22:M22,1)</f>
        <v>9700</v>
      </c>
      <c r="AB22" s="64"/>
    </row>
    <row r="23" spans="1:28" ht="21.45" customHeight="1" thickBot="1" x14ac:dyDescent="0.3">
      <c r="A23" s="47"/>
      <c r="B23" s="48"/>
      <c r="C23" s="48"/>
      <c r="D23" s="48"/>
      <c r="E23" s="49"/>
      <c r="F23" s="48"/>
      <c r="G23" s="48"/>
      <c r="H23" s="48"/>
      <c r="I23" s="49"/>
      <c r="J23" s="48"/>
      <c r="K23" s="48"/>
      <c r="L23" s="48"/>
      <c r="M23" s="49"/>
      <c r="N23" s="11"/>
      <c r="O23" s="11"/>
      <c r="P23" s="11"/>
      <c r="Q23" s="11"/>
      <c r="R23" s="11"/>
      <c r="S23" s="12"/>
      <c r="T23" s="62" t="s">
        <v>46</v>
      </c>
      <c r="U23" s="63"/>
      <c r="V23" s="64"/>
      <c r="W23" s="5"/>
    </row>
    <row r="24" spans="1:28" ht="19.95" customHeight="1" thickBot="1" x14ac:dyDescent="0.3">
      <c r="A24" s="30"/>
      <c r="B24" s="31"/>
      <c r="C24" s="31"/>
      <c r="D24" s="31"/>
      <c r="E24" s="33"/>
      <c r="F24" s="31"/>
      <c r="G24" s="31"/>
      <c r="H24" s="31"/>
      <c r="I24" s="33"/>
      <c r="J24" s="31"/>
      <c r="K24" s="31"/>
      <c r="L24" s="31"/>
      <c r="M24" s="33"/>
      <c r="N24" s="19"/>
      <c r="O24" s="19"/>
      <c r="P24" s="19"/>
      <c r="Q24" s="19"/>
      <c r="R24" s="19"/>
      <c r="S24" s="20"/>
      <c r="T24" s="44" t="s">
        <v>10</v>
      </c>
      <c r="U24" s="45" t="s">
        <v>20</v>
      </c>
      <c r="V24" s="46" t="s">
        <v>11</v>
      </c>
      <c r="W24" s="5"/>
      <c r="AA24" s="89" t="s">
        <v>64</v>
      </c>
      <c r="AB24" s="89"/>
    </row>
    <row r="25" spans="1:28" ht="15.6" thickBot="1" x14ac:dyDescent="0.3">
      <c r="A25" s="28" t="s">
        <v>4</v>
      </c>
      <c r="B25" s="29">
        <v>1</v>
      </c>
      <c r="C25" s="29">
        <v>1</v>
      </c>
      <c r="D25" s="29">
        <v>1</v>
      </c>
      <c r="E25" s="32">
        <v>1</v>
      </c>
      <c r="F25" s="29"/>
      <c r="G25" s="29"/>
      <c r="H25" s="29"/>
      <c r="I25" s="32"/>
      <c r="J25" s="29"/>
      <c r="K25" s="29"/>
      <c r="L25" s="29"/>
      <c r="M25" s="32"/>
      <c r="N25" s="16"/>
      <c r="O25" s="16"/>
      <c r="P25" s="16"/>
      <c r="Q25" s="16"/>
      <c r="R25" s="16"/>
      <c r="S25" s="17"/>
      <c r="T25" s="38">
        <f>SUMPRODUCT(B25:E25,$B$15:$E$15)</f>
        <v>1</v>
      </c>
      <c r="U25" s="16" t="s">
        <v>13</v>
      </c>
      <c r="V25" s="17">
        <v>1</v>
      </c>
      <c r="W25" s="5"/>
      <c r="AA25" s="62">
        <f>AA22 - AA19</f>
        <v>2300</v>
      </c>
      <c r="AB25" s="64"/>
    </row>
    <row r="26" spans="1:28" ht="15" x14ac:dyDescent="0.25">
      <c r="A26" s="28" t="s">
        <v>5</v>
      </c>
      <c r="B26" s="29"/>
      <c r="C26" s="29"/>
      <c r="D26" s="29"/>
      <c r="E26" s="32"/>
      <c r="F26" s="29">
        <v>1</v>
      </c>
      <c r="G26" s="29">
        <v>1</v>
      </c>
      <c r="H26" s="29">
        <v>1</v>
      </c>
      <c r="I26" s="32">
        <v>1</v>
      </c>
      <c r="J26" s="29"/>
      <c r="K26" s="29"/>
      <c r="L26" s="29"/>
      <c r="M26" s="32"/>
      <c r="N26" s="16"/>
      <c r="O26" s="16"/>
      <c r="P26" s="16"/>
      <c r="Q26" s="16"/>
      <c r="R26" s="16"/>
      <c r="S26" s="17"/>
      <c r="T26" s="38">
        <f>SUMPRODUCT(F26:I26,$F$15:$I$15)</f>
        <v>1</v>
      </c>
      <c r="U26" s="16" t="s">
        <v>13</v>
      </c>
      <c r="V26" s="17">
        <v>1</v>
      </c>
      <c r="W26" s="5"/>
    </row>
    <row r="27" spans="1:28" ht="15" x14ac:dyDescent="0.25">
      <c r="A27" s="28" t="s">
        <v>6</v>
      </c>
      <c r="B27" s="29"/>
      <c r="C27" s="29"/>
      <c r="D27" s="29"/>
      <c r="E27" s="32"/>
      <c r="F27" s="29"/>
      <c r="G27" s="29"/>
      <c r="H27" s="29"/>
      <c r="I27" s="32"/>
      <c r="J27" s="29">
        <v>1</v>
      </c>
      <c r="K27" s="29">
        <v>1</v>
      </c>
      <c r="L27" s="29">
        <v>1</v>
      </c>
      <c r="M27" s="32">
        <v>1</v>
      </c>
      <c r="N27" s="16"/>
      <c r="O27" s="16"/>
      <c r="P27" s="16"/>
      <c r="Q27" s="16"/>
      <c r="R27" s="16"/>
      <c r="S27" s="17"/>
      <c r="T27" s="38">
        <f>SUMPRODUCT(J27:M27,$J$15:$M$15)</f>
        <v>1</v>
      </c>
      <c r="U27" s="16" t="s">
        <v>13</v>
      </c>
      <c r="V27" s="17">
        <v>1</v>
      </c>
      <c r="W27" s="5"/>
    </row>
    <row r="28" spans="1:28" ht="15" x14ac:dyDescent="0.25">
      <c r="A28" s="28" t="s">
        <v>1</v>
      </c>
      <c r="B28" s="29">
        <v>1</v>
      </c>
      <c r="C28" s="29"/>
      <c r="D28" s="29"/>
      <c r="E28" s="32"/>
      <c r="F28" s="29">
        <v>1</v>
      </c>
      <c r="G28" s="29"/>
      <c r="H28" s="29"/>
      <c r="I28" s="32"/>
      <c r="J28" s="29">
        <v>1</v>
      </c>
      <c r="K28" s="29"/>
      <c r="L28" s="29"/>
      <c r="M28" s="32"/>
      <c r="N28" s="16"/>
      <c r="O28" s="16"/>
      <c r="P28" s="16"/>
      <c r="Q28" s="16"/>
      <c r="R28" s="16"/>
      <c r="S28" s="17"/>
      <c r="T28" s="51">
        <f>SUM((B28*B$15),(F28*F$15),(J28*J$15))</f>
        <v>1</v>
      </c>
      <c r="U28" s="16" t="s">
        <v>12</v>
      </c>
      <c r="V28" s="17">
        <v>1</v>
      </c>
      <c r="W28" s="5"/>
    </row>
    <row r="29" spans="1:28" ht="15" x14ac:dyDescent="0.25">
      <c r="A29" s="28" t="s">
        <v>0</v>
      </c>
      <c r="B29" s="29"/>
      <c r="C29" s="29">
        <v>1</v>
      </c>
      <c r="D29" s="29"/>
      <c r="E29" s="32"/>
      <c r="F29" s="29"/>
      <c r="G29" s="29">
        <v>1</v>
      </c>
      <c r="H29" s="29"/>
      <c r="I29" s="32"/>
      <c r="J29" s="29"/>
      <c r="K29" s="29">
        <v>1</v>
      </c>
      <c r="L29" s="29"/>
      <c r="M29" s="32"/>
      <c r="N29" s="16"/>
      <c r="O29" s="16"/>
      <c r="P29" s="16"/>
      <c r="Q29" s="16"/>
      <c r="R29" s="16"/>
      <c r="S29" s="17"/>
      <c r="T29" s="51">
        <f>SUM((C29*C$15),(G29*G$15),(K29*K$15))</f>
        <v>1</v>
      </c>
      <c r="U29" s="16" t="s">
        <v>13</v>
      </c>
      <c r="V29" s="17">
        <v>1</v>
      </c>
      <c r="W29" s="5"/>
    </row>
    <row r="30" spans="1:28" ht="15" x14ac:dyDescent="0.25">
      <c r="A30" s="28" t="s">
        <v>2</v>
      </c>
      <c r="B30" s="29"/>
      <c r="C30" s="29"/>
      <c r="D30" s="29">
        <v>1</v>
      </c>
      <c r="E30" s="32"/>
      <c r="F30" s="29"/>
      <c r="G30" s="29"/>
      <c r="H30" s="29">
        <v>1</v>
      </c>
      <c r="I30" s="32"/>
      <c r="J30" s="29"/>
      <c r="K30" s="29"/>
      <c r="L30" s="29">
        <v>1</v>
      </c>
      <c r="M30" s="32"/>
      <c r="N30" s="3"/>
      <c r="O30" s="3"/>
      <c r="P30" s="3"/>
      <c r="Q30" s="3"/>
      <c r="R30" s="3"/>
      <c r="S30" s="60"/>
      <c r="T30" s="51">
        <f>SUM((D30*D$15),(H30*H$15),(L30*L$15))</f>
        <v>1</v>
      </c>
      <c r="U30" s="16" t="s">
        <v>12</v>
      </c>
      <c r="V30" s="17">
        <v>1</v>
      </c>
      <c r="W30" s="5"/>
    </row>
    <row r="31" spans="1:28" ht="15" x14ac:dyDescent="0.25">
      <c r="A31" s="58" t="s">
        <v>3</v>
      </c>
      <c r="B31" s="59"/>
      <c r="C31" s="29"/>
      <c r="D31" s="29"/>
      <c r="E31" s="32">
        <v>1</v>
      </c>
      <c r="F31" s="29"/>
      <c r="G31" s="29"/>
      <c r="H31" s="29"/>
      <c r="I31" s="32">
        <v>1</v>
      </c>
      <c r="J31" s="29"/>
      <c r="K31" s="29"/>
      <c r="L31" s="29"/>
      <c r="M31" s="32">
        <v>1</v>
      </c>
      <c r="N31" s="16"/>
      <c r="O31" s="16"/>
      <c r="P31" s="16"/>
      <c r="Q31" s="16"/>
      <c r="R31" s="16"/>
      <c r="S31" s="17"/>
      <c r="T31" s="38">
        <f>SUM((E31*E$15),(I31*I$15),(M31*M$15))</f>
        <v>0</v>
      </c>
      <c r="U31" s="16" t="s">
        <v>12</v>
      </c>
      <c r="V31" s="17">
        <v>1</v>
      </c>
      <c r="W31" s="5"/>
    </row>
    <row r="32" spans="1:28" ht="15.6" thickBot="1" x14ac:dyDescent="0.3">
      <c r="A32" s="55" t="s">
        <v>44</v>
      </c>
      <c r="B32" s="56">
        <v>1</v>
      </c>
      <c r="C32" s="31">
        <v>1</v>
      </c>
      <c r="D32" s="31">
        <v>1</v>
      </c>
      <c r="E32" s="31">
        <v>1</v>
      </c>
      <c r="F32" s="56">
        <v>1</v>
      </c>
      <c r="G32" s="31">
        <v>1</v>
      </c>
      <c r="H32" s="31">
        <v>1</v>
      </c>
      <c r="I32" s="31">
        <v>1</v>
      </c>
      <c r="J32" s="56">
        <v>1</v>
      </c>
      <c r="K32" s="31">
        <v>1</v>
      </c>
      <c r="L32" s="31">
        <v>1</v>
      </c>
      <c r="M32" s="33">
        <v>1</v>
      </c>
      <c r="N32" s="19"/>
      <c r="O32" s="19"/>
      <c r="P32" s="19"/>
      <c r="Q32" s="19"/>
      <c r="R32" s="19"/>
      <c r="S32" s="20"/>
      <c r="T32" s="53">
        <f>SUMPRODUCT(B32:M32,B15:M15)</f>
        <v>3</v>
      </c>
      <c r="U32" s="31" t="s">
        <v>13</v>
      </c>
      <c r="V32" s="33">
        <v>3</v>
      </c>
      <c r="W32" s="5"/>
    </row>
    <row r="33" spans="1:23" x14ac:dyDescent="0.25">
      <c r="W33" s="5"/>
    </row>
    <row r="34" spans="1:23" x14ac:dyDescent="0.25">
      <c r="A34" s="22"/>
      <c r="B34" s="22"/>
      <c r="C34" s="22"/>
      <c r="D34" s="22"/>
      <c r="E34" s="22"/>
      <c r="F34" s="22"/>
      <c r="W34" s="5"/>
    </row>
    <row r="35" spans="1:23" x14ac:dyDescent="0.25">
      <c r="A35" s="23"/>
      <c r="B35" s="22"/>
      <c r="C35" s="22"/>
      <c r="D35" s="22"/>
      <c r="E35" s="22"/>
      <c r="F35" s="22"/>
    </row>
    <row r="36" spans="1:23" ht="15" x14ac:dyDescent="0.25">
      <c r="A36" s="23"/>
      <c r="B36" s="24"/>
      <c r="C36" s="24"/>
      <c r="D36" s="24"/>
      <c r="E36" s="24"/>
      <c r="F36" s="24"/>
    </row>
    <row r="37" spans="1:23" ht="15" x14ac:dyDescent="0.25">
      <c r="A37" s="23"/>
      <c r="B37" s="24"/>
      <c r="C37" s="24"/>
      <c r="D37" s="24"/>
      <c r="E37" s="24"/>
      <c r="F37" s="24"/>
    </row>
    <row r="38" spans="1:23" ht="15" x14ac:dyDescent="0.25">
      <c r="A38" s="23"/>
      <c r="B38" s="24"/>
      <c r="C38" s="24"/>
      <c r="D38" s="24"/>
      <c r="E38" s="24"/>
      <c r="F38" s="24"/>
    </row>
  </sheetData>
  <mergeCells count="15">
    <mergeCell ref="AA22:AB22"/>
    <mergeCell ref="AA18:AB18"/>
    <mergeCell ref="AA19:AB19"/>
    <mergeCell ref="AA24:AB24"/>
    <mergeCell ref="AA25:AB25"/>
    <mergeCell ref="A3:D3"/>
    <mergeCell ref="K11:L11"/>
    <mergeCell ref="G11:J11"/>
    <mergeCell ref="M11:N11"/>
    <mergeCell ref="AA21:AB21"/>
    <mergeCell ref="T23:V23"/>
    <mergeCell ref="T14:V14"/>
    <mergeCell ref="B13:E13"/>
    <mergeCell ref="F13:I13"/>
    <mergeCell ref="J13:M13"/>
  </mergeCells>
  <pageMargins left="0.75" right="0.75" top="1" bottom="1" header="0.5" footer="0.5"/>
  <pageSetup orientation="portrait" r:id="rId1"/>
  <headerFooter alignWithMargins="0"/>
  <ignoredErrors>
    <ignoredError sqref="B4:B6 B7:B9" numberStoredAsText="1"/>
    <ignoredError sqref="R15" formulaRange="1"/>
    <ignoredError sqref="X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Problem Statement</vt:lpstr>
      <vt:lpstr>Part 1</vt:lpstr>
      <vt:lpstr>Part 2</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2012-08-08T18:14:59Z</dcterms:created>
  <dcterms:modified xsi:type="dcterms:W3CDTF">2012-09-06T21:41:19Z</dcterms:modified>
</cp:coreProperties>
</file>