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9396" windowHeight="1956" tabRatio="928" firstSheet="2" activeTab="6"/>
  </bookViews>
  <sheets>
    <sheet name="Instructions - Read first!" sheetId="8" r:id="rId1"/>
    <sheet name="dependent overlapping r's" sheetId="7" r:id="rId2"/>
    <sheet name="dependent, nonoverlapping r's" sheetId="9" r:id="rId3"/>
    <sheet name="Independent samples r's" sheetId="5" r:id="rId4"/>
    <sheet name="difference from hypothesized r" sheetId="10" r:id="rId5"/>
    <sheet name="difference between slopes" sheetId="11" r:id="rId6"/>
    <sheet name="disattenuation of r " sheetId="4" r:id="rId7"/>
  </sheets>
  <definedNames>
    <definedName name="K" localSheetId="2">'dependent, nonoverlapping r''s'!$B$10</definedName>
    <definedName name="N" localSheetId="2">'dependent, nonoverlapping r''s'!$B$8</definedName>
    <definedName name="PF" localSheetId="2">'dependent, nonoverlapping r''s'!#REF!</definedName>
    <definedName name="r_1_2" localSheetId="2">'dependent, nonoverlapping r''s'!$B$2</definedName>
    <definedName name="r_1_3" localSheetId="2">'dependent, nonoverlapping r''s'!$B$4</definedName>
    <definedName name="r_1_4" localSheetId="2">'dependent, nonoverlapping r''s'!$B$7</definedName>
    <definedName name="r_2_3" localSheetId="2">'dependent, nonoverlapping r''s'!$B$5</definedName>
    <definedName name="r_2_4" localSheetId="2">'dependent, nonoverlapping r''s'!$B$6</definedName>
    <definedName name="r_3_4" localSheetId="2">'dependent, nonoverlapping r''s'!$B$3</definedName>
    <definedName name="Z_12" localSheetId="2">'dependent, nonoverlapping r''s'!$B$11</definedName>
    <definedName name="Z_34">'dependent, nonoverlapping r''s'!$B$12</definedName>
    <definedName name="ZPF" localSheetId="2">'dependent, nonoverlapping r''s'!$B$14</definedName>
  </definedNames>
  <calcPr calcId="145621"/>
</workbook>
</file>

<file path=xl/calcChain.xml><?xml version="1.0" encoding="utf-8"?>
<calcChain xmlns="http://schemas.openxmlformats.org/spreadsheetml/2006/main">
  <c r="B8" i="10" l="1"/>
  <c r="B9" i="4" l="1"/>
  <c r="B8" i="4"/>
  <c r="B7" i="4"/>
  <c r="B15" i="7" l="1"/>
  <c r="B12" i="7"/>
  <c r="B11" i="7"/>
  <c r="B18" i="7" s="1"/>
  <c r="B19" i="7" s="1"/>
  <c r="B7" i="7"/>
  <c r="B14" i="7" s="1"/>
  <c r="B16" i="7" s="1"/>
  <c r="B9" i="5"/>
  <c r="B8" i="5"/>
  <c r="B7" i="5"/>
  <c r="B14" i="9"/>
  <c r="B16" i="9" s="1"/>
  <c r="B10" i="7" l="1"/>
  <c r="B8" i="7"/>
  <c r="B9" i="7"/>
  <c r="D16" i="9"/>
  <c r="B12" i="5"/>
  <c r="B13" i="5" s="1"/>
  <c r="B21" i="11"/>
  <c r="D18" i="11"/>
  <c r="B20" i="11" s="1"/>
  <c r="B22" i="11" s="1"/>
  <c r="D17" i="11"/>
  <c r="B7" i="10" l="1"/>
  <c r="B6" i="10"/>
  <c r="B10" i="10" s="1"/>
  <c r="B11" i="9"/>
  <c r="B12" i="9"/>
  <c r="B10" i="9"/>
  <c r="C12" i="10" l="1"/>
  <c r="B12" i="10"/>
</calcChain>
</file>

<file path=xl/sharedStrings.xml><?xml version="1.0" encoding="utf-8"?>
<sst xmlns="http://schemas.openxmlformats.org/spreadsheetml/2006/main" count="127" uniqueCount="109">
  <si>
    <t>(2-tailed)</t>
  </si>
  <si>
    <t>R</t>
  </si>
  <si>
    <t>sample size</t>
  </si>
  <si>
    <t>r-bar</t>
  </si>
  <si>
    <t>reliability of measure x</t>
  </si>
  <si>
    <t>reliability of measure y</t>
  </si>
  <si>
    <t>simple correlation of x and y</t>
  </si>
  <si>
    <t>sbar</t>
  </si>
  <si>
    <t>This test will calculate a T or Z score for the difference between two correlations when the two correlations of interest share some common variable.</t>
  </si>
  <si>
    <t>This test provides a z-score for the difference between two correlations obtained for independent samples with different sample sizes.</t>
  </si>
  <si>
    <t>See Cohen &amp; Cohen (1983), p. 53 for more details.</t>
  </si>
  <si>
    <t>For example, let's say that you wanted to compare the following two correlations: correlation #1 is a correlation between IAT scores and the scores</t>
  </si>
  <si>
    <t>on some scale, called scale 1.  Correlation #2 is a correlation between IAT scores and the scores on some other scale, called scale 2.</t>
  </si>
  <si>
    <t>Each worksheet provides details about the test, including when to use the test and where to find more information.</t>
  </si>
  <si>
    <t>Different cells on each sheet are in different colors.  These colors correspond to different fields.  Please read below for information.</t>
  </si>
  <si>
    <t xml:space="preserve">appropriate test.  In order to calculate this statistic, you must enter not only the correlations of interest (i.e., IAT-scale 1 and IAT-scale 2), </t>
  </si>
  <si>
    <t>you must also enter the correlation between the other two factors (i.e., scale 1 and scale 2).  See Steiger (1980) for more details and for information on</t>
  </si>
  <si>
    <t>when to use the t-test versus the z-test.</t>
  </si>
  <si>
    <r>
      <t xml:space="preserve">As long as these correlations share one common factor (IAT scores) </t>
    </r>
    <r>
      <rPr>
        <i/>
        <sz val="10"/>
        <rFont val="Arial"/>
        <family val="2"/>
      </rPr>
      <t>and</t>
    </r>
    <r>
      <rPr>
        <sz val="10"/>
        <rFont val="Arial"/>
        <family val="2"/>
      </rPr>
      <t xml:space="preserve"> we have data from the entire sample for all three measures, this would be the </t>
    </r>
  </si>
  <si>
    <t>Please refer to Cohen &amp; Cohen (1983), p. 69, for more information about this test, including when it is appropriate to use it.</t>
  </si>
  <si>
    <r>
      <t xml:space="preserve">Cells of this color are non-user editable.  These are intermediate calculations.  </t>
    </r>
    <r>
      <rPr>
        <b/>
        <sz val="10"/>
        <rFont val="Arial"/>
        <family val="2"/>
      </rPr>
      <t>DO NOT CHANGE THE VALUES OF THESE CELLS</t>
    </r>
  </si>
  <si>
    <t>Cells of this color are user editable.  These are the cells where values must be input in order to calculate the test statistic.</t>
  </si>
  <si>
    <t>Note: Be VERY careful to code the variables correctly:</t>
  </si>
  <si>
    <t>that the correct correlations are associated with the correct pairs to the left.</t>
  </si>
  <si>
    <t>Enter:</t>
  </si>
  <si>
    <r>
      <t xml:space="preserve">Cells of this color are non-user editable.  These cells contain the statistical resullt of interest. </t>
    </r>
    <r>
      <rPr>
        <b/>
        <sz val="10"/>
        <rFont val="Arial"/>
        <family val="2"/>
      </rPr>
      <t>DO NOT CHANGE THE VALUES OF THESE CELLS</t>
    </r>
  </si>
  <si>
    <t>K =</t>
  </si>
  <si>
    <t>Z12 =</t>
  </si>
  <si>
    <t>Z34 =</t>
  </si>
  <si>
    <t>ZPF =</t>
  </si>
  <si>
    <t>p-values:</t>
  </si>
  <si>
    <t>1-tailed</t>
  </si>
  <si>
    <t>2-tailed</t>
  </si>
  <si>
    <t>The ZPF statistic was proposed by Raghunathan, Rosenthal, and Rubin (1996) as an improvement over the PF (Pearson-Filon) statistic.</t>
  </si>
  <si>
    <t>The Raghunathan et al. article demonstrates that the ZPF statistic is superior to the PF statistic.</t>
  </si>
  <si>
    <r>
      <t xml:space="preserve">Reference: Raghunathan, T. E., Rosenthal, R., &amp; Rubin, D. B., (1996). Comparing correlated but nonoverlapping correlations. </t>
    </r>
    <r>
      <rPr>
        <i/>
        <sz val="10"/>
        <rFont val="Arial"/>
        <family val="2"/>
      </rPr>
      <t>Psychological Methods, 1</t>
    </r>
    <r>
      <rPr>
        <sz val="10"/>
        <rFont val="Arial"/>
        <family val="2"/>
      </rPr>
      <t>, 178-183.</t>
    </r>
  </si>
  <si>
    <t>correlation between1 and 2</t>
  </si>
  <si>
    <t>correlation between 3 and 4</t>
  </si>
  <si>
    <t>correlation between 1 and 3</t>
  </si>
  <si>
    <t>correlation between 2 and 3</t>
  </si>
  <si>
    <t>correlation between 2 and 4</t>
  </si>
  <si>
    <t>correlation between 1 and 4</t>
  </si>
  <si>
    <r>
      <t>This is a test of the difference between r</t>
    </r>
    <r>
      <rPr>
        <vertAlign val="subscript"/>
        <sz val="10"/>
        <rFont val="Arial"/>
        <family val="2"/>
      </rPr>
      <t>1,2</t>
    </r>
    <r>
      <rPr>
        <sz val="10"/>
        <rFont val="Arial"/>
        <family val="2"/>
      </rPr>
      <t xml:space="preserve"> and r</t>
    </r>
    <r>
      <rPr>
        <vertAlign val="subscript"/>
        <sz val="10"/>
        <rFont val="Arial"/>
        <family val="2"/>
      </rPr>
      <t>3,4</t>
    </r>
    <r>
      <rPr>
        <sz val="10"/>
        <rFont val="Arial"/>
        <family val="2"/>
      </rPr>
      <t>. So make sure</t>
    </r>
  </si>
  <si>
    <t>correlation between V1 and V2</t>
  </si>
  <si>
    <t>correlation between V1 and V3</t>
  </si>
  <si>
    <t>correlation between V2 and V3</t>
  </si>
  <si>
    <t>psi(1,2; 1,3)</t>
  </si>
  <si>
    <t>z(1,2)</t>
  </si>
  <si>
    <t>z(1,3)</t>
  </si>
  <si>
    <t>Equation 14 in Steiger (1980). This is considered the best statistic to use in this case.</t>
  </si>
  <si>
    <t>If you know the standard errors for the two slopes, enter them here:</t>
  </si>
  <si>
    <t>OR</t>
  </si>
  <si>
    <t>If you know the SSerrors and SSx for each regression, enter them here:</t>
  </si>
  <si>
    <r>
      <t>SSerror</t>
    </r>
    <r>
      <rPr>
        <b/>
        <vertAlign val="subscript"/>
        <sz val="10"/>
        <rFont val="Arial"/>
        <family val="2"/>
      </rPr>
      <t>1</t>
    </r>
    <r>
      <rPr>
        <b/>
        <sz val="10"/>
        <rFont val="Arial"/>
        <family val="2"/>
      </rPr>
      <t xml:space="preserve"> =</t>
    </r>
  </si>
  <si>
    <r>
      <t>SSerror</t>
    </r>
    <r>
      <rPr>
        <b/>
        <vertAlign val="subscript"/>
        <sz val="10"/>
        <rFont val="Arial"/>
        <family val="2"/>
      </rPr>
      <t>2</t>
    </r>
    <r>
      <rPr>
        <b/>
        <sz val="10"/>
        <rFont val="Arial"/>
        <family val="2"/>
      </rPr>
      <t xml:space="preserve"> =</t>
    </r>
  </si>
  <si>
    <r>
      <t>SEb</t>
    </r>
    <r>
      <rPr>
        <b/>
        <vertAlign val="subscript"/>
        <sz val="10"/>
        <rFont val="Arial"/>
        <family val="2"/>
      </rPr>
      <t>1</t>
    </r>
    <r>
      <rPr>
        <b/>
        <sz val="10"/>
        <rFont val="Arial"/>
        <family val="2"/>
      </rPr>
      <t xml:space="preserve"> =</t>
    </r>
  </si>
  <si>
    <r>
      <t>SEb</t>
    </r>
    <r>
      <rPr>
        <b/>
        <vertAlign val="subscript"/>
        <sz val="10"/>
        <rFont val="Arial"/>
        <family val="2"/>
      </rPr>
      <t>2</t>
    </r>
    <r>
      <rPr>
        <b/>
        <sz val="10"/>
        <rFont val="Arial"/>
        <family val="2"/>
      </rPr>
      <t xml:space="preserve"> =</t>
    </r>
  </si>
  <si>
    <r>
      <t>SSx</t>
    </r>
    <r>
      <rPr>
        <b/>
        <vertAlign val="subscript"/>
        <sz val="10"/>
        <rFont val="Arial"/>
        <family val="2"/>
      </rPr>
      <t>1</t>
    </r>
    <r>
      <rPr>
        <b/>
        <sz val="10"/>
        <rFont val="Arial"/>
        <family val="2"/>
      </rPr>
      <t xml:space="preserve"> =</t>
    </r>
  </si>
  <si>
    <r>
      <t>SSx</t>
    </r>
    <r>
      <rPr>
        <b/>
        <vertAlign val="subscript"/>
        <sz val="10"/>
        <rFont val="Arial"/>
        <family val="2"/>
      </rPr>
      <t>2</t>
    </r>
    <r>
      <rPr>
        <b/>
        <sz val="10"/>
        <rFont val="Arial"/>
        <family val="2"/>
      </rPr>
      <t xml:space="preserve"> =</t>
    </r>
  </si>
  <si>
    <t xml:space="preserve">Pooled residual variance = </t>
  </si>
  <si>
    <t>ENTER:</t>
  </si>
  <si>
    <r>
      <t>N</t>
    </r>
    <r>
      <rPr>
        <b/>
        <vertAlign val="subscript"/>
        <sz val="10"/>
        <rFont val="Arial"/>
        <family val="2"/>
      </rPr>
      <t>1</t>
    </r>
    <r>
      <rPr>
        <b/>
        <sz val="10"/>
        <rFont val="Arial"/>
        <family val="2"/>
      </rPr>
      <t>=</t>
    </r>
  </si>
  <si>
    <r>
      <t>N</t>
    </r>
    <r>
      <rPr>
        <b/>
        <vertAlign val="subscript"/>
        <sz val="10"/>
        <rFont val="Arial"/>
        <family val="2"/>
      </rPr>
      <t>2</t>
    </r>
    <r>
      <rPr>
        <b/>
        <sz val="10"/>
        <rFont val="Arial"/>
        <family val="2"/>
      </rPr>
      <t>=</t>
    </r>
  </si>
  <si>
    <t>SE difference between slopes =</t>
  </si>
  <si>
    <r>
      <t>b</t>
    </r>
    <r>
      <rPr>
        <b/>
        <vertAlign val="subscript"/>
        <sz val="10"/>
        <rFont val="Arial"/>
        <family val="2"/>
      </rPr>
      <t>1</t>
    </r>
    <r>
      <rPr>
        <b/>
        <sz val="10"/>
        <rFont val="Arial"/>
        <family val="2"/>
      </rPr>
      <t xml:space="preserve"> =</t>
    </r>
  </si>
  <si>
    <r>
      <t>b</t>
    </r>
    <r>
      <rPr>
        <b/>
        <vertAlign val="subscript"/>
        <sz val="10"/>
        <rFont val="Arial"/>
        <family val="2"/>
      </rPr>
      <t>2</t>
    </r>
    <r>
      <rPr>
        <b/>
        <sz val="10"/>
        <rFont val="Arial"/>
        <family val="2"/>
      </rPr>
      <t xml:space="preserve"> =</t>
    </r>
  </si>
  <si>
    <t>df =</t>
  </si>
  <si>
    <r>
      <rPr>
        <i/>
        <sz val="10"/>
        <rFont val="Arial"/>
        <family val="2"/>
      </rPr>
      <t>p</t>
    </r>
    <r>
      <rPr>
        <sz val="10"/>
        <rFont val="Arial"/>
        <family val="2"/>
      </rPr>
      <t xml:space="preserve"> =</t>
    </r>
  </si>
  <si>
    <r>
      <rPr>
        <i/>
        <sz val="10"/>
        <rFont val="Arial"/>
        <family val="2"/>
      </rPr>
      <t>t</t>
    </r>
    <r>
      <rPr>
        <sz val="10"/>
        <rFont val="Arial"/>
        <family val="2"/>
      </rPr>
      <t xml:space="preserve"> =</t>
    </r>
  </si>
  <si>
    <r>
      <rPr>
        <b/>
        <i/>
        <sz val="10"/>
        <rFont val="Arial"/>
        <family val="2"/>
      </rPr>
      <t>Note</t>
    </r>
    <r>
      <rPr>
        <b/>
        <sz val="10"/>
        <rFont val="Arial"/>
        <family val="2"/>
      </rPr>
      <t>: The above calculations work both for regression coefficients (i.e., slopes) from the same regression or from two different regressions.</t>
    </r>
  </si>
  <si>
    <r>
      <t xml:space="preserve">To test the difference between slopes, you need to know either the standard error of each slope, or the </t>
    </r>
    <r>
      <rPr>
        <b/>
        <i/>
        <sz val="10"/>
        <rFont val="Arial"/>
        <family val="2"/>
      </rPr>
      <t>sums of squares for error</t>
    </r>
    <r>
      <rPr>
        <b/>
        <sz val="10"/>
        <rFont val="Arial"/>
        <family val="2"/>
      </rPr>
      <t xml:space="preserve"> of each regression and the sums of squares for each X variable associated with a slope (i.e., regression coefficient).
</t>
    </r>
    <r>
      <rPr>
        <b/>
        <i/>
        <sz val="10"/>
        <rFont val="Arial"/>
        <family val="2"/>
      </rPr>
      <t xml:space="preserve">Make sure the fields you don't use in the green entry section below are blank!
</t>
    </r>
  </si>
  <si>
    <t>p of ZPF =</t>
  </si>
  <si>
    <t>r(1,2) =</t>
  </si>
  <si>
    <t>r(3,4) =</t>
  </si>
  <si>
    <t>r(1,3) =</t>
  </si>
  <si>
    <t>r(2,3) =</t>
  </si>
  <si>
    <t>r(2,4) =</t>
  </si>
  <si>
    <t>r(1,4) =</t>
  </si>
  <si>
    <t>N =</t>
  </si>
  <si>
    <t>r1 =</t>
  </si>
  <si>
    <t>r2 =</t>
  </si>
  <si>
    <t>n1 =</t>
  </si>
  <si>
    <t>n2 =</t>
  </si>
  <si>
    <t>z' (1) =</t>
  </si>
  <si>
    <t>z' (2) =</t>
  </si>
  <si>
    <t xml:space="preserve">     p of Z =</t>
  </si>
  <si>
    <t>observed r =</t>
  </si>
  <si>
    <r>
      <t xml:space="preserve">hypothesized </t>
    </r>
    <r>
      <rPr>
        <i/>
        <sz val="10"/>
        <rFont val="Calibri"/>
        <family val="2"/>
      </rPr>
      <t>ρ =</t>
    </r>
  </si>
  <si>
    <r>
      <t>z</t>
    </r>
    <r>
      <rPr>
        <vertAlign val="subscript"/>
        <sz val="10"/>
        <rFont val="Arial"/>
        <family val="2"/>
      </rPr>
      <t xml:space="preserve">r </t>
    </r>
    <r>
      <rPr>
        <sz val="10"/>
        <rFont val="Arial"/>
        <family val="2"/>
      </rPr>
      <t>=</t>
    </r>
  </si>
  <si>
    <r>
      <t>z</t>
    </r>
    <r>
      <rPr>
        <i/>
        <vertAlign val="subscript"/>
        <sz val="10"/>
        <rFont val="Arial"/>
        <family val="2"/>
      </rPr>
      <t>ρ</t>
    </r>
    <r>
      <rPr>
        <i/>
        <sz val="10"/>
        <rFont val="Arial"/>
        <family val="2"/>
      </rPr>
      <t xml:space="preserve"> =</t>
    </r>
  </si>
  <si>
    <t>SE =</t>
  </si>
  <si>
    <t>Z =</t>
  </si>
  <si>
    <t>Williams T =</t>
  </si>
  <si>
    <t>p =</t>
  </si>
  <si>
    <t>Z-bar1* =</t>
  </si>
  <si>
    <t>p of Z-bar1* =</t>
  </si>
  <si>
    <t>p of Williams T =</t>
  </si>
  <si>
    <t>sd of z' =</t>
  </si>
  <si>
    <t xml:space="preserve">This workbook provides test statistics for 4 different correlation comparisons, the difference between slopes, and the correction for attenuation. </t>
  </si>
  <si>
    <r>
      <t>r</t>
    </r>
    <r>
      <rPr>
        <vertAlign val="subscript"/>
        <sz val="12"/>
        <rFont val="Arial"/>
        <family val="2"/>
      </rPr>
      <t>x',y</t>
    </r>
    <r>
      <rPr>
        <sz val="12"/>
        <rFont val="Arial"/>
        <family val="2"/>
      </rPr>
      <t xml:space="preserve"> =</t>
    </r>
  </si>
  <si>
    <r>
      <t>r</t>
    </r>
    <r>
      <rPr>
        <vertAlign val="subscript"/>
        <sz val="12"/>
        <rFont val="Arial"/>
        <family val="2"/>
      </rPr>
      <t>x,x</t>
    </r>
    <r>
      <rPr>
        <sz val="12"/>
        <rFont val="Arial"/>
        <family val="2"/>
      </rPr>
      <t xml:space="preserve"> =</t>
    </r>
  </si>
  <si>
    <r>
      <t>r</t>
    </r>
    <r>
      <rPr>
        <vertAlign val="subscript"/>
        <sz val="12"/>
        <rFont val="Arial"/>
        <family val="2"/>
      </rPr>
      <t>y,y</t>
    </r>
    <r>
      <rPr>
        <sz val="12"/>
        <rFont val="Arial"/>
        <family val="2"/>
      </rPr>
      <t xml:space="preserve"> =</t>
    </r>
  </si>
  <si>
    <r>
      <t>r</t>
    </r>
    <r>
      <rPr>
        <vertAlign val="subscript"/>
        <sz val="12"/>
        <rFont val="Arial"/>
        <family val="2"/>
      </rPr>
      <t>x,y</t>
    </r>
    <r>
      <rPr>
        <sz val="12"/>
        <rFont val="Arial"/>
        <family val="2"/>
      </rPr>
      <t xml:space="preserve"> =</t>
    </r>
  </si>
  <si>
    <t>correlation disattenuated for unreliability of the x variable</t>
  </si>
  <si>
    <t>correlation disattenuated for unreliability of the y variable</t>
  </si>
  <si>
    <t>correlation disattenuated for unreliability of both the x and y variables</t>
  </si>
  <si>
    <r>
      <t>r</t>
    </r>
    <r>
      <rPr>
        <vertAlign val="subscript"/>
        <sz val="12"/>
        <rFont val="Arial"/>
        <family val="2"/>
      </rPr>
      <t>x,y'</t>
    </r>
    <r>
      <rPr>
        <sz val="12"/>
        <rFont val="Arial"/>
        <family val="2"/>
      </rPr>
      <t xml:space="preserve"> =</t>
    </r>
  </si>
  <si>
    <r>
      <t>r</t>
    </r>
    <r>
      <rPr>
        <vertAlign val="subscript"/>
        <sz val="12"/>
        <rFont val="Arial"/>
        <family val="2"/>
      </rPr>
      <t>x',y'</t>
    </r>
    <r>
      <rPr>
        <sz val="12"/>
        <rFont val="Arial"/>
        <family val="2"/>
      </rPr>
      <t xml:space="preserve"> =</t>
    </r>
  </si>
  <si>
    <r>
      <rPr>
        <u/>
        <sz val="10"/>
        <rFont val="Arial"/>
        <family val="2"/>
      </rPr>
      <t>Directions</t>
    </r>
    <r>
      <rPr>
        <sz val="10"/>
        <rFont val="Arial"/>
        <family val="2"/>
      </rPr>
      <t>: If correcting for the unreliability of only one of the variables, enter its reliablity and leave the space for the reliability of the other variable blank. If correcting for the unreliability of both variables, enter the reliability for each of the variables. Then, enter the correlation to be corrected for attenuation.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</si>
</sst>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00"/>
    <numFmt numFmtId="166" formatCode="0.00000"/>
  </numFmts>
  <fonts count="13" x14ac:knownFonts="1">
    <font>
      <sz val="10"/>
      <name val="Arial"/>
    </font>
    <font>
      <sz val="10"/>
      <name val="Arial"/>
      <family val="2"/>
    </font>
    <font>
      <b/>
      <sz val="10"/>
      <name val="Arial"/>
      <family val="2"/>
    </font>
    <font>
      <i/>
      <sz val="10"/>
      <name val="Arial"/>
      <family val="2"/>
    </font>
    <font>
      <sz val="10"/>
      <name val="Arial"/>
      <family val="2"/>
    </font>
    <font>
      <vertAlign val="subscript"/>
      <sz val="10"/>
      <name val="Arial"/>
      <family val="2"/>
    </font>
    <font>
      <b/>
      <vertAlign val="subscript"/>
      <sz val="10"/>
      <name val="Arial"/>
      <family val="2"/>
    </font>
    <font>
      <b/>
      <i/>
      <sz val="10"/>
      <name val="Arial"/>
      <family val="2"/>
    </font>
    <font>
      <i/>
      <sz val="10"/>
      <name val="Calibri"/>
      <family val="2"/>
    </font>
    <font>
      <i/>
      <vertAlign val="subscript"/>
      <sz val="10"/>
      <name val="Arial"/>
      <family val="2"/>
    </font>
    <font>
      <u/>
      <sz val="10"/>
      <name val="Arial"/>
      <family val="2"/>
    </font>
    <font>
      <sz val="12"/>
      <name val="Arial"/>
      <family val="2"/>
    </font>
    <font>
      <vertAlign val="subscript"/>
      <sz val="12"/>
      <name val="Arial"/>
      <family val="2"/>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0" tint="-0.24994659260841701"/>
        <bgColor indexed="64"/>
      </patternFill>
    </fill>
    <fill>
      <patternFill patternType="solid">
        <fgColor rgb="FFCCFFCC"/>
        <bgColor indexed="64"/>
      </patternFill>
    </fill>
  </fills>
  <borders count="24">
    <border>
      <left/>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1">
    <xf numFmtId="0" fontId="0" fillId="0" borderId="0"/>
  </cellStyleXfs>
  <cellXfs count="81">
    <xf numFmtId="0" fontId="0" fillId="0" borderId="0" xfId="0"/>
    <xf numFmtId="0" fontId="0" fillId="2" borderId="0" xfId="0" applyFill="1"/>
    <xf numFmtId="2" fontId="0" fillId="0" borderId="0" xfId="0" applyNumberFormat="1"/>
    <xf numFmtId="164" fontId="0" fillId="0" borderId="0" xfId="0" applyNumberFormat="1"/>
    <xf numFmtId="0" fontId="0" fillId="0" borderId="0" xfId="0" applyFill="1"/>
    <xf numFmtId="2" fontId="0" fillId="0" borderId="0" xfId="0" applyNumberFormat="1" applyFill="1"/>
    <xf numFmtId="0" fontId="0" fillId="0" borderId="0" xfId="0" applyBorder="1"/>
    <xf numFmtId="0" fontId="0" fillId="0" borderId="0" xfId="0" applyFill="1" applyBorder="1"/>
    <xf numFmtId="2" fontId="0" fillId="0" borderId="0" xfId="0" applyNumberFormat="1" applyBorder="1"/>
    <xf numFmtId="2" fontId="0" fillId="0" borderId="1" xfId="0" applyNumberFormat="1" applyBorder="1"/>
    <xf numFmtId="0" fontId="0" fillId="3" borderId="0" xfId="0" applyFill="1"/>
    <xf numFmtId="2" fontId="0" fillId="3" borderId="3" xfId="0" applyNumberFormat="1" applyFill="1" applyBorder="1"/>
    <xf numFmtId="0" fontId="4" fillId="0" borderId="0" xfId="0" applyFont="1"/>
    <xf numFmtId="0" fontId="0" fillId="5" borderId="0" xfId="0" applyFill="1"/>
    <xf numFmtId="0" fontId="4" fillId="5" borderId="0" xfId="0" applyFont="1" applyFill="1" applyBorder="1"/>
    <xf numFmtId="0" fontId="4" fillId="5" borderId="0" xfId="0" applyFont="1" applyFill="1"/>
    <xf numFmtId="0" fontId="1" fillId="5" borderId="0" xfId="0" applyFont="1" applyFill="1"/>
    <xf numFmtId="0" fontId="2" fillId="6" borderId="0" xfId="0" applyFont="1" applyFill="1"/>
    <xf numFmtId="0" fontId="0" fillId="6" borderId="0" xfId="0" applyFill="1"/>
    <xf numFmtId="0" fontId="2" fillId="6" borderId="0" xfId="0" applyFont="1" applyFill="1" applyAlignment="1">
      <alignment horizontal="center"/>
    </xf>
    <xf numFmtId="0" fontId="0" fillId="6" borderId="4" xfId="0" applyFill="1" applyBorder="1"/>
    <xf numFmtId="0" fontId="1" fillId="4" borderId="0" xfId="0" applyFont="1" applyFill="1" applyAlignment="1">
      <alignment horizontal="center"/>
    </xf>
    <xf numFmtId="0" fontId="0" fillId="4" borderId="4" xfId="0" applyFill="1" applyBorder="1"/>
    <xf numFmtId="0" fontId="2" fillId="0" borderId="0" xfId="0" applyFont="1" applyFill="1" applyBorder="1" applyAlignment="1">
      <alignment horizontal="left"/>
    </xf>
    <xf numFmtId="0" fontId="1" fillId="3" borderId="7" xfId="0" applyFont="1" applyFill="1" applyBorder="1"/>
    <xf numFmtId="0" fontId="1" fillId="3" borderId="8" xfId="0" applyFont="1" applyFill="1" applyBorder="1"/>
    <xf numFmtId="0" fontId="1" fillId="3" borderId="9" xfId="0" applyFont="1" applyFill="1" applyBorder="1"/>
    <xf numFmtId="0" fontId="1" fillId="0" borderId="0" xfId="0" applyFont="1"/>
    <xf numFmtId="0" fontId="1" fillId="5" borderId="0" xfId="0" applyFont="1" applyFill="1" applyBorder="1"/>
    <xf numFmtId="0" fontId="1" fillId="3" borderId="3" xfId="0" applyFont="1" applyFill="1" applyBorder="1"/>
    <xf numFmtId="0" fontId="1" fillId="3" borderId="5" xfId="0" applyFont="1" applyFill="1" applyBorder="1"/>
    <xf numFmtId="0" fontId="1" fillId="3" borderId="6" xfId="0" applyFont="1" applyFill="1" applyBorder="1"/>
    <xf numFmtId="2" fontId="0" fillId="3" borderId="5" xfId="0" applyNumberFormat="1" applyFill="1" applyBorder="1"/>
    <xf numFmtId="2" fontId="0" fillId="3" borderId="6" xfId="0" applyNumberFormat="1" applyFill="1" applyBorder="1"/>
    <xf numFmtId="2" fontId="0" fillId="5" borderId="0" xfId="0" applyNumberFormat="1" applyFill="1" applyAlignment="1">
      <alignment horizontal="center"/>
    </xf>
    <xf numFmtId="164" fontId="0" fillId="5" borderId="0" xfId="0" applyNumberFormat="1" applyFill="1" applyAlignment="1">
      <alignment horizontal="center"/>
    </xf>
    <xf numFmtId="165" fontId="0" fillId="3" borderId="5" xfId="0" applyNumberFormat="1" applyFill="1" applyBorder="1" applyAlignment="1">
      <alignment horizontal="center"/>
    </xf>
    <xf numFmtId="165" fontId="0" fillId="3" borderId="6" xfId="0" applyNumberFormat="1" applyFill="1" applyBorder="1" applyAlignment="1">
      <alignment horizontal="center"/>
    </xf>
    <xf numFmtId="1" fontId="0" fillId="3" borderId="3" xfId="0" applyNumberFormat="1" applyFill="1" applyBorder="1" applyAlignment="1">
      <alignment horizontal="center"/>
    </xf>
    <xf numFmtId="0" fontId="0" fillId="5" borderId="0" xfId="0" applyFill="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0" fillId="3" borderId="3" xfId="0" applyFill="1" applyBorder="1" applyAlignment="1">
      <alignment horizontal="center"/>
    </xf>
    <xf numFmtId="0" fontId="2" fillId="4" borderId="12" xfId="0" applyFont="1" applyFill="1" applyBorder="1" applyAlignment="1">
      <alignment horizontal="left"/>
    </xf>
    <xf numFmtId="0" fontId="2" fillId="4" borderId="13" xfId="0" applyFont="1" applyFill="1" applyBorder="1" applyAlignment="1">
      <alignment horizontal="center"/>
    </xf>
    <xf numFmtId="0" fontId="2" fillId="4" borderId="14" xfId="0" applyFont="1" applyFill="1" applyBorder="1" applyAlignment="1">
      <alignment horizontal="center"/>
    </xf>
    <xf numFmtId="0" fontId="1" fillId="4" borderId="15" xfId="0" applyFont="1" applyFill="1" applyBorder="1"/>
    <xf numFmtId="0" fontId="1" fillId="4" borderId="16" xfId="0" applyFont="1" applyFill="1" applyBorder="1"/>
    <xf numFmtId="0" fontId="1" fillId="4" borderId="17" xfId="0" applyFont="1" applyFill="1" applyBorder="1"/>
    <xf numFmtId="0" fontId="1" fillId="4" borderId="18" xfId="0" applyFont="1" applyFill="1" applyBorder="1"/>
    <xf numFmtId="0" fontId="1" fillId="4" borderId="19" xfId="0" applyFont="1" applyFill="1" applyBorder="1"/>
    <xf numFmtId="0" fontId="1" fillId="0" borderId="0" xfId="0" applyFont="1" applyFill="1"/>
    <xf numFmtId="2" fontId="0" fillId="2" borderId="19" xfId="0" applyNumberFormat="1" applyFill="1" applyBorder="1"/>
    <xf numFmtId="0" fontId="11" fillId="2" borderId="18" xfId="0" applyFont="1" applyFill="1" applyBorder="1" applyAlignment="1">
      <alignment vertical="center"/>
    </xf>
    <xf numFmtId="0" fontId="11" fillId="3" borderId="7" xfId="0" applyFont="1" applyFill="1" applyBorder="1" applyAlignment="1">
      <alignment vertical="center"/>
    </xf>
    <xf numFmtId="0" fontId="11" fillId="3" borderId="8" xfId="0" applyFont="1" applyFill="1" applyBorder="1" applyAlignment="1">
      <alignment vertical="center"/>
    </xf>
    <xf numFmtId="0" fontId="11" fillId="3" borderId="9" xfId="0" applyFont="1" applyFill="1" applyBorder="1" applyAlignment="1">
      <alignment vertical="center"/>
    </xf>
    <xf numFmtId="0" fontId="1" fillId="2" borderId="20" xfId="0" applyFont="1" applyFill="1" applyBorder="1"/>
    <xf numFmtId="0" fontId="1" fillId="2" borderId="12" xfId="0" applyFont="1" applyFill="1" applyBorder="1"/>
    <xf numFmtId="165" fontId="0" fillId="2" borderId="14" xfId="0" applyNumberFormat="1" applyFill="1" applyBorder="1"/>
    <xf numFmtId="0" fontId="2" fillId="4" borderId="12" xfId="0" applyFont="1" applyFill="1" applyBorder="1" applyAlignment="1">
      <alignment horizontal="center"/>
    </xf>
    <xf numFmtId="0" fontId="0" fillId="4" borderId="13" xfId="0" applyFill="1" applyBorder="1"/>
    <xf numFmtId="0" fontId="0" fillId="4" borderId="16" xfId="0" applyFill="1" applyBorder="1" applyAlignment="1">
      <alignment horizontal="center"/>
    </xf>
    <xf numFmtId="0" fontId="0" fillId="4" borderId="17" xfId="0" applyFill="1" applyBorder="1" applyAlignment="1">
      <alignment horizontal="center"/>
    </xf>
    <xf numFmtId="0" fontId="4" fillId="4" borderId="18" xfId="0" applyFont="1" applyFill="1" applyBorder="1"/>
    <xf numFmtId="0" fontId="0" fillId="4" borderId="19" xfId="0" applyFill="1" applyBorder="1"/>
    <xf numFmtId="165" fontId="0" fillId="2" borderId="14" xfId="0" applyNumberFormat="1" applyFill="1" applyBorder="1" applyAlignment="1">
      <alignment horizontal="center"/>
    </xf>
    <xf numFmtId="0" fontId="1" fillId="2" borderId="22" xfId="0" applyFont="1" applyFill="1" applyBorder="1"/>
    <xf numFmtId="1" fontId="0" fillId="2" borderId="23" xfId="0" applyNumberFormat="1" applyFill="1" applyBorder="1" applyAlignment="1">
      <alignment horizontal="center"/>
    </xf>
    <xf numFmtId="0" fontId="1" fillId="2" borderId="15" xfId="0" applyFont="1" applyFill="1" applyBorder="1"/>
    <xf numFmtId="165" fontId="0" fillId="2" borderId="17" xfId="0" applyNumberFormat="1" applyFill="1" applyBorder="1" applyAlignment="1">
      <alignment horizontal="center"/>
    </xf>
    <xf numFmtId="0" fontId="0" fillId="2" borderId="14" xfId="0" applyFill="1" applyBorder="1" applyAlignment="1">
      <alignment horizontal="center"/>
    </xf>
    <xf numFmtId="166" fontId="0" fillId="4" borderId="4" xfId="0" applyNumberFormat="1" applyFill="1" applyBorder="1"/>
    <xf numFmtId="164" fontId="0" fillId="2" borderId="21" xfId="0" applyNumberFormat="1" applyFill="1" applyBorder="1"/>
    <xf numFmtId="0" fontId="2" fillId="3" borderId="2" xfId="0" applyFont="1" applyFill="1" applyBorder="1" applyAlignment="1">
      <alignment horizontal="center"/>
    </xf>
    <xf numFmtId="0" fontId="2" fillId="3" borderId="3" xfId="0" applyFont="1" applyFill="1" applyBorder="1" applyAlignment="1">
      <alignment horizontal="center"/>
    </xf>
    <xf numFmtId="0" fontId="4" fillId="3" borderId="3" xfId="0" applyFont="1" applyFill="1" applyBorder="1" applyAlignment="1">
      <alignment horizontal="center"/>
    </xf>
    <xf numFmtId="0" fontId="2" fillId="0" borderId="0" xfId="0" applyFont="1" applyAlignment="1">
      <alignment horizontal="left" wrapText="1"/>
    </xf>
    <xf numFmtId="2" fontId="2" fillId="3" borderId="11" xfId="0" applyNumberFormat="1" applyFont="1" applyFill="1" applyBorder="1" applyAlignment="1">
      <alignment horizontal="center"/>
    </xf>
    <xf numFmtId="2" fontId="2" fillId="3" borderId="10" xfId="0" applyNumberFormat="1" applyFont="1" applyFill="1" applyBorder="1" applyAlignment="1">
      <alignment horizontal="center"/>
    </xf>
    <xf numFmtId="0" fontId="1" fillId="0" borderId="0" xfId="0" applyFont="1" applyAlignment="1">
      <alignment horizontal="left" wrapText="1"/>
    </xf>
  </cellXfs>
  <cellStyles count="1">
    <cellStyle name="Normal" xfId="0" builtinId="0"/>
  </cellStyles>
  <dxfs count="0"/>
  <tableStyles count="0" defaultTableStyle="TableStyleMedium2" defaultPivotStyle="PivotStyleLight16"/>
  <colors>
    <mruColors>
      <color rgb="FFFFFF99"/>
      <color rgb="FFCCFFCC"/>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heetViews>
  <sheetFormatPr defaultRowHeight="13.2" x14ac:dyDescent="0.25"/>
  <sheetData>
    <row r="1" spans="1:2" x14ac:dyDescent="0.25">
      <c r="A1" s="27" t="s">
        <v>98</v>
      </c>
    </row>
    <row r="2" spans="1:2" x14ac:dyDescent="0.25">
      <c r="A2" t="s">
        <v>13</v>
      </c>
    </row>
    <row r="3" spans="1:2" x14ac:dyDescent="0.25">
      <c r="A3" t="s">
        <v>14</v>
      </c>
    </row>
    <row r="5" spans="1:2" x14ac:dyDescent="0.25">
      <c r="A5" s="16"/>
      <c r="B5" t="s">
        <v>20</v>
      </c>
    </row>
    <row r="6" spans="1:2" x14ac:dyDescent="0.25">
      <c r="A6" s="1"/>
      <c r="B6" s="12" t="s">
        <v>25</v>
      </c>
    </row>
    <row r="7" spans="1:2" x14ac:dyDescent="0.25">
      <c r="A7" s="10"/>
      <c r="B7" t="s">
        <v>21</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B2" sqref="B2"/>
    </sheetView>
  </sheetViews>
  <sheetFormatPr defaultRowHeight="13.2" x14ac:dyDescent="0.25"/>
  <cols>
    <col min="1" max="1" width="14.44140625" customWidth="1"/>
    <col min="3" max="3" width="4.33203125" customWidth="1"/>
  </cols>
  <sheetData>
    <row r="1" spans="1:4" ht="13.8" thickBot="1" x14ac:dyDescent="0.3">
      <c r="A1" s="74" t="s">
        <v>24</v>
      </c>
      <c r="B1" s="75"/>
    </row>
    <row r="2" spans="1:4" x14ac:dyDescent="0.25">
      <c r="A2" s="24" t="s">
        <v>72</v>
      </c>
      <c r="B2" s="36"/>
      <c r="C2" s="2"/>
      <c r="D2" s="12" t="s">
        <v>43</v>
      </c>
    </row>
    <row r="3" spans="1:4" x14ac:dyDescent="0.25">
      <c r="A3" s="25" t="s">
        <v>74</v>
      </c>
      <c r="B3" s="37"/>
      <c r="C3" s="2"/>
      <c r="D3" s="12" t="s">
        <v>44</v>
      </c>
    </row>
    <row r="4" spans="1:4" x14ac:dyDescent="0.25">
      <c r="A4" s="25" t="s">
        <v>75</v>
      </c>
      <c r="B4" s="37"/>
      <c r="C4" s="2"/>
      <c r="D4" s="12" t="s">
        <v>45</v>
      </c>
    </row>
    <row r="5" spans="1:4" ht="13.8" thickBot="1" x14ac:dyDescent="0.3">
      <c r="A5" s="26" t="s">
        <v>78</v>
      </c>
      <c r="B5" s="38"/>
      <c r="C5" s="2"/>
      <c r="D5" t="s">
        <v>2</v>
      </c>
    </row>
    <row r="6" spans="1:4" x14ac:dyDescent="0.25">
      <c r="B6" s="2"/>
      <c r="C6" s="2"/>
    </row>
    <row r="7" spans="1:4" x14ac:dyDescent="0.25">
      <c r="A7" s="13" t="s">
        <v>3</v>
      </c>
      <c r="B7" s="34" t="str">
        <f>IF(B2="","",IF(B3="","",AVERAGE(B2,B3)))</f>
        <v/>
      </c>
      <c r="C7" s="2"/>
    </row>
    <row r="8" spans="1:4" x14ac:dyDescent="0.25">
      <c r="A8" s="13" t="s">
        <v>1</v>
      </c>
      <c r="B8" s="35" t="str">
        <f>IF(B7="","",ABS((1-(B2*B2)-(B4*B4)-(B3*B3)+(2*B2*B3*B4))))</f>
        <v/>
      </c>
      <c r="C8" s="3"/>
    </row>
    <row r="9" spans="1:4" x14ac:dyDescent="0.25">
      <c r="A9" s="15" t="s">
        <v>46</v>
      </c>
      <c r="B9" s="35" t="str">
        <f>IF(B7="","",(B4*(1-(B2^2)-(B3^2)))-0.5*(B2*B3)*(1-(B2^2)-(B3^2)-(B4^2)))</f>
        <v/>
      </c>
      <c r="C9" s="3"/>
    </row>
    <row r="10" spans="1:4" x14ac:dyDescent="0.25">
      <c r="A10" s="13" t="s">
        <v>7</v>
      </c>
      <c r="B10" s="35" t="str">
        <f>IF(B7="","",B9/((1-B7^2)^2))</f>
        <v/>
      </c>
      <c r="C10" s="3"/>
    </row>
    <row r="11" spans="1:4" x14ac:dyDescent="0.25">
      <c r="A11" s="15" t="s">
        <v>47</v>
      </c>
      <c r="B11" s="35" t="str">
        <f>IF(B2="","",0.5*(LN(1+B2) - LN(1-B2)))</f>
        <v/>
      </c>
      <c r="C11" s="3"/>
    </row>
    <row r="12" spans="1:4" x14ac:dyDescent="0.25">
      <c r="A12" s="15" t="s">
        <v>48</v>
      </c>
      <c r="B12" s="35" t="str">
        <f>IF(B3="","",0.5*(LN(1+B3) - LN(1-B3)))</f>
        <v/>
      </c>
      <c r="C12" s="3"/>
    </row>
    <row r="13" spans="1:4" ht="13.8" thickBot="1" x14ac:dyDescent="0.3"/>
    <row r="14" spans="1:4" x14ac:dyDescent="0.25">
      <c r="A14" s="58" t="s">
        <v>92</v>
      </c>
      <c r="B14" s="66" t="str">
        <f>IF(B7="","",(B2-B3)*SQRT(((B5-1)*(1+B4))/(2*((B5-1)/(B5-3))*B8+(B7^2)*(1-B4)^3)))</f>
        <v/>
      </c>
      <c r="C14" s="4"/>
    </row>
    <row r="15" spans="1:4" x14ac:dyDescent="0.25">
      <c r="A15" s="67" t="s">
        <v>66</v>
      </c>
      <c r="B15" s="68" t="str">
        <f>IF(B5="","",B5-3)</f>
        <v/>
      </c>
      <c r="C15" s="5"/>
    </row>
    <row r="16" spans="1:4" ht="13.8" thickBot="1" x14ac:dyDescent="0.3">
      <c r="A16" s="69" t="s">
        <v>96</v>
      </c>
      <c r="B16" s="70" t="str">
        <f>IF(B14="","",IF(B15="","",TDIST(ABS(B14),B15,2)))</f>
        <v/>
      </c>
      <c r="D16" t="s">
        <v>0</v>
      </c>
    </row>
    <row r="17" spans="1:5" ht="13.8" thickBot="1" x14ac:dyDescent="0.3"/>
    <row r="18" spans="1:5" x14ac:dyDescent="0.25">
      <c r="A18" s="58" t="s">
        <v>94</v>
      </c>
      <c r="B18" s="71" t="str">
        <f>IF(B11="","",IF(B12="","",((B11-B12)*SQRT(B5-3))/SQRT(2-2*B10)))</f>
        <v/>
      </c>
      <c r="E18" s="12" t="s">
        <v>49</v>
      </c>
    </row>
    <row r="19" spans="1:5" ht="13.8" thickBot="1" x14ac:dyDescent="0.3">
      <c r="A19" s="69" t="s">
        <v>95</v>
      </c>
      <c r="B19" s="70" t="str">
        <f>IF(B18="","",2*IF(B12&lt;B11,1-NORMSDIST(B18),NORMSDIST(B18)))</f>
        <v/>
      </c>
      <c r="D19" t="s">
        <v>0</v>
      </c>
    </row>
    <row r="21" spans="1:5" x14ac:dyDescent="0.25">
      <c r="A21" s="4" t="s">
        <v>8</v>
      </c>
    </row>
    <row r="22" spans="1:5" x14ac:dyDescent="0.25">
      <c r="A22" s="4" t="s">
        <v>11</v>
      </c>
    </row>
    <row r="23" spans="1:5" x14ac:dyDescent="0.25">
      <c r="A23" s="4" t="s">
        <v>12</v>
      </c>
    </row>
    <row r="24" spans="1:5" x14ac:dyDescent="0.25">
      <c r="A24" s="4" t="s">
        <v>18</v>
      </c>
    </row>
    <row r="25" spans="1:5" x14ac:dyDescent="0.25">
      <c r="A25" s="4" t="s">
        <v>15</v>
      </c>
    </row>
    <row r="26" spans="1:5" x14ac:dyDescent="0.25">
      <c r="A26" t="s">
        <v>16</v>
      </c>
    </row>
    <row r="27" spans="1:5" x14ac:dyDescent="0.25">
      <c r="A27" t="s">
        <v>17</v>
      </c>
    </row>
  </sheetData>
  <mergeCells count="1">
    <mergeCell ref="A1:B1"/>
  </mergeCells>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B2" sqref="B2"/>
    </sheetView>
  </sheetViews>
  <sheetFormatPr defaultRowHeight="13.2" x14ac:dyDescent="0.25"/>
  <cols>
    <col min="1" max="1" width="10.109375" customWidth="1"/>
    <col min="3" max="3" width="3.88671875" customWidth="1"/>
  </cols>
  <sheetData>
    <row r="1" spans="1:7" ht="13.8" thickBot="1" x14ac:dyDescent="0.3">
      <c r="A1" s="74" t="s">
        <v>24</v>
      </c>
      <c r="B1" s="76"/>
    </row>
    <row r="2" spans="1:7" x14ac:dyDescent="0.25">
      <c r="A2" s="24" t="s">
        <v>72</v>
      </c>
      <c r="B2" s="36"/>
      <c r="C2" s="2"/>
      <c r="D2" s="12" t="s">
        <v>36</v>
      </c>
      <c r="G2" s="12" t="s">
        <v>22</v>
      </c>
    </row>
    <row r="3" spans="1:7" ht="15.6" x14ac:dyDescent="0.35">
      <c r="A3" s="25" t="s">
        <v>73</v>
      </c>
      <c r="B3" s="37"/>
      <c r="C3" s="2"/>
      <c r="D3" s="12" t="s">
        <v>37</v>
      </c>
      <c r="G3" s="12" t="s">
        <v>42</v>
      </c>
    </row>
    <row r="4" spans="1:7" x14ac:dyDescent="0.25">
      <c r="A4" s="25" t="s">
        <v>74</v>
      </c>
      <c r="B4" s="37"/>
      <c r="C4" s="2"/>
      <c r="D4" s="12" t="s">
        <v>38</v>
      </c>
      <c r="G4" s="12" t="s">
        <v>23</v>
      </c>
    </row>
    <row r="5" spans="1:7" x14ac:dyDescent="0.25">
      <c r="A5" s="25" t="s">
        <v>75</v>
      </c>
      <c r="B5" s="37"/>
      <c r="C5" s="2"/>
      <c r="D5" s="12" t="s">
        <v>39</v>
      </c>
    </row>
    <row r="6" spans="1:7" x14ac:dyDescent="0.25">
      <c r="A6" s="25" t="s">
        <v>76</v>
      </c>
      <c r="B6" s="37"/>
      <c r="C6" s="2"/>
      <c r="D6" s="12" t="s">
        <v>40</v>
      </c>
    </row>
    <row r="7" spans="1:7" x14ac:dyDescent="0.25">
      <c r="A7" s="25" t="s">
        <v>77</v>
      </c>
      <c r="B7" s="37"/>
      <c r="C7" s="2"/>
      <c r="D7" s="12" t="s">
        <v>41</v>
      </c>
    </row>
    <row r="8" spans="1:7" ht="13.8" thickBot="1" x14ac:dyDescent="0.3">
      <c r="A8" s="26" t="s">
        <v>78</v>
      </c>
      <c r="B8" s="38"/>
      <c r="C8" s="2"/>
      <c r="D8" t="s">
        <v>2</v>
      </c>
    </row>
    <row r="10" spans="1:7" x14ac:dyDescent="0.25">
      <c r="A10" s="14" t="s">
        <v>26</v>
      </c>
      <c r="B10" s="39">
        <f xml:space="preserve"> (r_1_3 - r_2_3*r_1_2)*(r_2_4 - r_2_3*r_3_4) +  (r_1_4 - r_1_3*r_3_4)*(r_2_3 - r_1_3*r_1_2)+ (r_1_3 - r_1_4*r_3_4)*(r_2_4 - r_1_4*r_1_2) + (r_1_4 - r_1_2*r_2_4)*(r_2_3 - r_2_4*r_3_4)</f>
        <v>0</v>
      </c>
    </row>
    <row r="11" spans="1:7" x14ac:dyDescent="0.25">
      <c r="A11" s="15" t="s">
        <v>27</v>
      </c>
      <c r="B11" s="39">
        <f xml:space="preserve"> 0.5*LN((1+r_1_2)/(1-r_1_2))</f>
        <v>0</v>
      </c>
    </row>
    <row r="12" spans="1:7" x14ac:dyDescent="0.25">
      <c r="A12" s="13" t="s">
        <v>28</v>
      </c>
      <c r="B12" s="39">
        <f xml:space="preserve"> 0.5*LN((1+r_3_4)/(1-r_3_4))</f>
        <v>0</v>
      </c>
    </row>
    <row r="13" spans="1:7" ht="13.8" thickBot="1" x14ac:dyDescent="0.3"/>
    <row r="14" spans="1:7" ht="13.8" thickBot="1" x14ac:dyDescent="0.3">
      <c r="A14" s="64" t="s">
        <v>29</v>
      </c>
      <c r="B14" s="65" t="str">
        <f xml:space="preserve"> IF(B8="","",SQRT((N-3)/2)*(Z_12-Z_34)/SQRT(1-(K/(2*(1-r_1_2^2)*(1-r_3_4^2)))))</f>
        <v/>
      </c>
      <c r="C14" s="4"/>
      <c r="D14" s="4"/>
    </row>
    <row r="15" spans="1:7" x14ac:dyDescent="0.25">
      <c r="A15" s="60" t="s">
        <v>30</v>
      </c>
      <c r="B15" s="44" t="s">
        <v>31</v>
      </c>
      <c r="C15" s="61"/>
      <c r="D15" s="45" t="s">
        <v>32</v>
      </c>
    </row>
    <row r="16" spans="1:7" ht="13.8" thickBot="1" x14ac:dyDescent="0.3">
      <c r="A16" s="46" t="s">
        <v>71</v>
      </c>
      <c r="B16" s="62" t="str">
        <f xml:space="preserve"> IF(B14="","",_xlfn.NORM.S.DIST(-1*ABS(ZPF),TRUE))</f>
        <v/>
      </c>
      <c r="C16" s="62"/>
      <c r="D16" s="63" t="str">
        <f xml:space="preserve"> IF(B14="","",2 * _xlfn.NORM.S.DIST(-1*ABS(ZPF),TRUE))</f>
        <v/>
      </c>
    </row>
    <row r="18" spans="1:1" x14ac:dyDescent="0.25">
      <c r="A18" s="12" t="s">
        <v>33</v>
      </c>
    </row>
    <row r="19" spans="1:1" x14ac:dyDescent="0.25">
      <c r="A19" s="12" t="s">
        <v>34</v>
      </c>
    </row>
    <row r="20" spans="1:1" x14ac:dyDescent="0.25">
      <c r="A20" s="12" t="s">
        <v>35</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B2" sqref="B2"/>
    </sheetView>
  </sheetViews>
  <sheetFormatPr defaultRowHeight="13.2" x14ac:dyDescent="0.25"/>
  <cols>
    <col min="1" max="1" width="8.6640625" customWidth="1"/>
  </cols>
  <sheetData>
    <row r="1" spans="1:3" ht="13.8" thickBot="1" x14ac:dyDescent="0.3">
      <c r="A1" s="74" t="s">
        <v>24</v>
      </c>
      <c r="B1" s="75"/>
    </row>
    <row r="2" spans="1:3" x14ac:dyDescent="0.25">
      <c r="A2" s="24" t="s">
        <v>79</v>
      </c>
      <c r="B2" s="40"/>
    </row>
    <row r="3" spans="1:3" x14ac:dyDescent="0.25">
      <c r="A3" s="25" t="s">
        <v>80</v>
      </c>
      <c r="B3" s="41"/>
    </row>
    <row r="4" spans="1:3" x14ac:dyDescent="0.25">
      <c r="A4" s="25" t="s">
        <v>81</v>
      </c>
      <c r="B4" s="41"/>
    </row>
    <row r="5" spans="1:3" ht="13.8" thickBot="1" x14ac:dyDescent="0.3">
      <c r="A5" s="26" t="s">
        <v>82</v>
      </c>
      <c r="B5" s="42"/>
    </row>
    <row r="6" spans="1:3" x14ac:dyDescent="0.25">
      <c r="A6" s="7"/>
      <c r="B6" s="6"/>
    </row>
    <row r="7" spans="1:3" x14ac:dyDescent="0.25">
      <c r="A7" s="16" t="s">
        <v>83</v>
      </c>
      <c r="B7" s="35" t="str">
        <f>IF(B2="","",0.5*(LN(1+B2) - LN(1-B2)))</f>
        <v/>
      </c>
    </row>
    <row r="8" spans="1:3" x14ac:dyDescent="0.25">
      <c r="A8" s="16" t="s">
        <v>84</v>
      </c>
      <c r="B8" s="35" t="str">
        <f>IF(B3="","",0.5*(LN(1+B3) - LN(1-B3)))</f>
        <v/>
      </c>
    </row>
    <row r="9" spans="1:3" x14ac:dyDescent="0.25">
      <c r="A9" s="16" t="s">
        <v>97</v>
      </c>
      <c r="B9" s="35" t="str">
        <f>IF(B4="","",IF(B5="","",SQRT(1/(B4-3) + 1/(B5-3))))</f>
        <v/>
      </c>
    </row>
    <row r="11" spans="1:3" ht="13.8" thickBot="1" x14ac:dyDescent="0.3"/>
    <row r="12" spans="1:3" x14ac:dyDescent="0.25">
      <c r="A12" s="58" t="s">
        <v>91</v>
      </c>
      <c r="B12" s="59" t="str">
        <f>IF(B7="","",IF(B8="","",IF(B9="","",(B7-B8)/B9)))</f>
        <v/>
      </c>
    </row>
    <row r="13" spans="1:3" ht="13.8" thickBot="1" x14ac:dyDescent="0.3">
      <c r="A13" s="57" t="s">
        <v>93</v>
      </c>
      <c r="B13" s="73" t="str">
        <f>IF(B12="","",2*(IF(B8&lt;B7,1-NORMSDIST(B12),NORMSDIST(B12))))</f>
        <v/>
      </c>
      <c r="C13" t="s">
        <v>0</v>
      </c>
    </row>
    <row r="15" spans="1:3" x14ac:dyDescent="0.25">
      <c r="A15" t="s">
        <v>9</v>
      </c>
    </row>
    <row r="16" spans="1:3" x14ac:dyDescent="0.25">
      <c r="A16" t="s">
        <v>10</v>
      </c>
    </row>
  </sheetData>
  <mergeCells count="1">
    <mergeCell ref="A1:B1"/>
  </mergeCells>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B2" sqref="B2"/>
    </sheetView>
  </sheetViews>
  <sheetFormatPr defaultRowHeight="13.2" x14ac:dyDescent="0.25"/>
  <cols>
    <col min="1" max="1" width="15.6640625" customWidth="1"/>
  </cols>
  <sheetData>
    <row r="1" spans="1:3" ht="13.8" thickBot="1" x14ac:dyDescent="0.3">
      <c r="A1" s="74" t="s">
        <v>24</v>
      </c>
      <c r="B1" s="75"/>
      <c r="C1" s="27"/>
    </row>
    <row r="2" spans="1:3" x14ac:dyDescent="0.25">
      <c r="A2" s="24" t="s">
        <v>86</v>
      </c>
      <c r="B2" s="30"/>
      <c r="C2" s="27"/>
    </row>
    <row r="3" spans="1:3" ht="13.8" x14ac:dyDescent="0.3">
      <c r="A3" s="25" t="s">
        <v>87</v>
      </c>
      <c r="B3" s="31"/>
      <c r="C3" s="27"/>
    </row>
    <row r="4" spans="1:3" ht="13.8" thickBot="1" x14ac:dyDescent="0.3">
      <c r="A4" s="26" t="s">
        <v>78</v>
      </c>
      <c r="B4" s="29"/>
      <c r="C4" s="27"/>
    </row>
    <row r="5" spans="1:3" x14ac:dyDescent="0.25">
      <c r="A5" s="27"/>
      <c r="B5" s="27"/>
      <c r="C5" s="27"/>
    </row>
    <row r="6" spans="1:3" ht="15.6" x14ac:dyDescent="0.35">
      <c r="A6" s="28" t="s">
        <v>88</v>
      </c>
      <c r="B6" s="16">
        <f xml:space="preserve"> 0.5*LN((1+B2)/(1-B2))</f>
        <v>0</v>
      </c>
      <c r="C6" s="27"/>
    </row>
    <row r="7" spans="1:3" ht="15.6" x14ac:dyDescent="0.35">
      <c r="A7" s="28" t="s">
        <v>89</v>
      </c>
      <c r="B7" s="16">
        <f xml:space="preserve"> 0.5*LN((1+B3)/(1-B3))</f>
        <v>0</v>
      </c>
      <c r="C7" s="27"/>
    </row>
    <row r="8" spans="1:3" x14ac:dyDescent="0.25">
      <c r="A8" s="28" t="s">
        <v>90</v>
      </c>
      <c r="B8" s="16" t="str">
        <f>IF(B4=0,"",IF(B4="","",SQRT(1/(B4-3))))</f>
        <v/>
      </c>
      <c r="C8" s="27"/>
    </row>
    <row r="9" spans="1:3" ht="13.8" thickBot="1" x14ac:dyDescent="0.3">
      <c r="A9" s="27"/>
      <c r="B9" s="27"/>
      <c r="C9" s="27"/>
    </row>
    <row r="10" spans="1:3" ht="13.8" thickBot="1" x14ac:dyDescent="0.3">
      <c r="A10" s="49" t="s">
        <v>91</v>
      </c>
      <c r="B10" s="50" t="str">
        <f xml:space="preserve"> IF(B6=0,"",IF(B7=0,"",IF(B8="","",(B6 - B7)/B8)))</f>
        <v/>
      </c>
      <c r="C10" s="51"/>
    </row>
    <row r="11" spans="1:3" x14ac:dyDescent="0.25">
      <c r="A11" s="43" t="s">
        <v>30</v>
      </c>
      <c r="B11" s="44" t="s">
        <v>31</v>
      </c>
      <c r="C11" s="45" t="s">
        <v>32</v>
      </c>
    </row>
    <row r="12" spans="1:3" ht="13.8" thickBot="1" x14ac:dyDescent="0.3">
      <c r="A12" s="46" t="s">
        <v>85</v>
      </c>
      <c r="B12" s="47" t="str">
        <f xml:space="preserve">  IF(B10="","",_xlfn.NORM.S.DIST(-1*ABS(B10),TRUE))</f>
        <v/>
      </c>
      <c r="C12" s="48" t="str">
        <f xml:space="preserve"> IF(B10="", "", 2 * _xlfn.NORM.S.DIST(-1*ABS(B10),TRUE))</f>
        <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0" zoomScaleNormal="80" workbookViewId="0">
      <selection activeCell="I9" sqref="I9"/>
    </sheetView>
  </sheetViews>
  <sheetFormatPr defaultRowHeight="13.2" x14ac:dyDescent="0.25"/>
  <cols>
    <col min="7" max="7" width="10.44140625" customWidth="1"/>
    <col min="8" max="8" width="10" customWidth="1"/>
  </cols>
  <sheetData>
    <row r="1" spans="1:9" ht="106.2" customHeight="1" x14ac:dyDescent="0.25">
      <c r="A1" s="77" t="s">
        <v>70</v>
      </c>
      <c r="B1" s="77"/>
      <c r="C1" s="77"/>
      <c r="D1" s="77"/>
      <c r="E1" s="77"/>
      <c r="F1" s="77"/>
      <c r="G1" s="77"/>
    </row>
    <row r="2" spans="1:9" x14ac:dyDescent="0.25">
      <c r="A2" s="17" t="s">
        <v>60</v>
      </c>
      <c r="B2" s="18"/>
      <c r="C2" s="18"/>
      <c r="D2" s="18"/>
      <c r="E2" s="18"/>
      <c r="F2" s="18"/>
      <c r="G2" s="18"/>
      <c r="H2" s="18"/>
      <c r="I2" s="18"/>
    </row>
    <row r="3" spans="1:9" ht="15.6" x14ac:dyDescent="0.35">
      <c r="A3" s="18"/>
      <c r="B3" s="19" t="s">
        <v>61</v>
      </c>
      <c r="C3" s="20"/>
      <c r="D3" s="18"/>
      <c r="E3" s="18"/>
      <c r="F3" s="18"/>
      <c r="G3" s="18"/>
      <c r="H3" s="18"/>
      <c r="I3" s="18"/>
    </row>
    <row r="4" spans="1:9" ht="15.6" x14ac:dyDescent="0.35">
      <c r="A4" s="18"/>
      <c r="B4" s="19" t="s">
        <v>62</v>
      </c>
      <c r="C4" s="20"/>
      <c r="D4" s="18"/>
      <c r="E4" s="18"/>
      <c r="F4" s="18"/>
      <c r="G4" s="18"/>
      <c r="H4" s="18"/>
      <c r="I4" s="18"/>
    </row>
    <row r="5" spans="1:9" ht="15.6" x14ac:dyDescent="0.35">
      <c r="A5" s="18"/>
      <c r="B5" s="19" t="s">
        <v>64</v>
      </c>
      <c r="C5" s="20"/>
      <c r="D5" s="18"/>
      <c r="E5" s="18"/>
      <c r="F5" s="18"/>
      <c r="G5" s="18"/>
      <c r="H5" s="18"/>
      <c r="I5" s="18"/>
    </row>
    <row r="6" spans="1:9" ht="15.6" x14ac:dyDescent="0.35">
      <c r="A6" s="18"/>
      <c r="B6" s="19" t="s">
        <v>65</v>
      </c>
      <c r="C6" s="20"/>
      <c r="D6" s="18"/>
      <c r="E6" s="18"/>
      <c r="F6" s="18"/>
      <c r="G6" s="18"/>
      <c r="H6" s="18"/>
      <c r="I6" s="18"/>
    </row>
    <row r="7" spans="1:9" x14ac:dyDescent="0.25">
      <c r="A7" s="18"/>
      <c r="B7" s="19"/>
      <c r="C7" s="18"/>
      <c r="D7" s="18"/>
      <c r="E7" s="18"/>
      <c r="F7" s="18"/>
      <c r="G7" s="18"/>
      <c r="H7" s="18"/>
      <c r="I7" s="18"/>
    </row>
    <row r="8" spans="1:9" ht="15.6" x14ac:dyDescent="0.35">
      <c r="A8" s="17" t="s">
        <v>50</v>
      </c>
      <c r="B8" s="18"/>
      <c r="C8" s="18"/>
      <c r="D8" s="18"/>
      <c r="E8" s="18"/>
      <c r="F8" s="18"/>
      <c r="G8" s="18"/>
      <c r="H8" s="19" t="s">
        <v>55</v>
      </c>
      <c r="I8" s="20"/>
    </row>
    <row r="9" spans="1:9" ht="15.6" x14ac:dyDescent="0.35">
      <c r="A9" s="17"/>
      <c r="B9" s="18"/>
      <c r="C9" s="18"/>
      <c r="D9" s="18"/>
      <c r="E9" s="18"/>
      <c r="F9" s="18"/>
      <c r="G9" s="18"/>
      <c r="H9" s="19" t="s">
        <v>56</v>
      </c>
      <c r="I9" s="20"/>
    </row>
    <row r="10" spans="1:9" x14ac:dyDescent="0.25">
      <c r="A10" s="18"/>
      <c r="B10" s="18"/>
      <c r="C10" s="18"/>
      <c r="D10" s="19" t="s">
        <v>51</v>
      </c>
      <c r="E10" s="18"/>
      <c r="F10" s="18"/>
      <c r="G10" s="18"/>
      <c r="H10" s="18"/>
      <c r="I10" s="18"/>
    </row>
    <row r="11" spans="1:9" x14ac:dyDescent="0.25">
      <c r="A11" s="18"/>
      <c r="B11" s="18"/>
      <c r="C11" s="19"/>
      <c r="D11" s="18"/>
      <c r="E11" s="18"/>
      <c r="F11" s="18"/>
      <c r="G11" s="18"/>
      <c r="H11" s="18"/>
      <c r="I11" s="18"/>
    </row>
    <row r="12" spans="1:9" ht="15.6" x14ac:dyDescent="0.35">
      <c r="A12" s="17" t="s">
        <v>52</v>
      </c>
      <c r="B12" s="18"/>
      <c r="C12" s="18"/>
      <c r="D12" s="18"/>
      <c r="E12" s="18"/>
      <c r="F12" s="18"/>
      <c r="G12" s="18"/>
      <c r="H12" s="19" t="s">
        <v>53</v>
      </c>
      <c r="I12" s="20"/>
    </row>
    <row r="13" spans="1:9" ht="15.6" x14ac:dyDescent="0.35">
      <c r="A13" s="18"/>
      <c r="B13" s="18"/>
      <c r="C13" s="18"/>
      <c r="D13" s="18"/>
      <c r="E13" s="18"/>
      <c r="F13" s="18"/>
      <c r="G13" s="18"/>
      <c r="H13" s="19" t="s">
        <v>54</v>
      </c>
      <c r="I13" s="20"/>
    </row>
    <row r="14" spans="1:9" ht="15.6" x14ac:dyDescent="0.35">
      <c r="A14" s="18"/>
      <c r="B14" s="18"/>
      <c r="C14" s="18"/>
      <c r="D14" s="18"/>
      <c r="E14" s="18"/>
      <c r="F14" s="18"/>
      <c r="G14" s="18"/>
      <c r="H14" s="19" t="s">
        <v>57</v>
      </c>
      <c r="I14" s="20"/>
    </row>
    <row r="15" spans="1:9" ht="15.6" x14ac:dyDescent="0.35">
      <c r="A15" s="18"/>
      <c r="B15" s="18"/>
      <c r="C15" s="18"/>
      <c r="D15" s="18"/>
      <c r="E15" s="18"/>
      <c r="F15" s="18"/>
      <c r="G15" s="18"/>
      <c r="H15" s="19" t="s">
        <v>58</v>
      </c>
      <c r="I15" s="20"/>
    </row>
    <row r="17" spans="1:6" x14ac:dyDescent="0.25">
      <c r="A17" s="16" t="s">
        <v>59</v>
      </c>
      <c r="B17" s="13"/>
      <c r="C17" s="13"/>
      <c r="D17" s="16" t="str">
        <f>IF(J12 = "", "", IF(J13="", "",((J12+J13)/(C3+C4-4))))</f>
        <v/>
      </c>
    </row>
    <row r="18" spans="1:6" x14ac:dyDescent="0.25">
      <c r="A18" s="16" t="s">
        <v>63</v>
      </c>
      <c r="B18" s="13"/>
      <c r="C18" s="13"/>
      <c r="D18" s="13" t="str">
        <f>IF(I8="",IF(I12="","",SQRT((D17/I14)+(D17/I15))),SQRT((I8^2)+(I9^2)))</f>
        <v/>
      </c>
    </row>
    <row r="20" spans="1:6" x14ac:dyDescent="0.25">
      <c r="A20" s="21" t="s">
        <v>68</v>
      </c>
      <c r="B20" s="72" t="str">
        <f xml:space="preserve"> IF(D18 = "", "",(C5 - C6)/D18)</f>
        <v/>
      </c>
    </row>
    <row r="21" spans="1:6" x14ac:dyDescent="0.25">
      <c r="A21" s="21" t="s">
        <v>66</v>
      </c>
      <c r="B21" s="22" t="str">
        <f xml:space="preserve"> IF((C3 + C4) = 0, "", (C3+C4-2))</f>
        <v/>
      </c>
    </row>
    <row r="22" spans="1:6" x14ac:dyDescent="0.25">
      <c r="A22" s="21" t="s">
        <v>67</v>
      </c>
      <c r="B22" s="22" t="str">
        <f xml:space="preserve"> IF(($C$3 + $C$4) = 0, "", TDIST(ABS($B$20),$B$21,2))</f>
        <v/>
      </c>
      <c r="C22" s="27" t="s">
        <v>0</v>
      </c>
      <c r="F22" s="3"/>
    </row>
    <row r="25" spans="1:6" x14ac:dyDescent="0.25">
      <c r="A25" s="23" t="s">
        <v>69</v>
      </c>
    </row>
  </sheetData>
  <mergeCells count="1">
    <mergeCell ref="A1:G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workbookViewId="0">
      <selection activeCell="B3" sqref="B3"/>
    </sheetView>
  </sheetViews>
  <sheetFormatPr defaultRowHeight="13.2" x14ac:dyDescent="0.25"/>
  <cols>
    <col min="1" max="1" width="7.44140625" customWidth="1"/>
    <col min="2" max="2" width="6.6640625" customWidth="1"/>
    <col min="3" max="3" width="3.33203125" customWidth="1"/>
  </cols>
  <sheetData>
    <row r="1" spans="1:14" ht="43.2" customHeight="1" thickBot="1" x14ac:dyDescent="0.3">
      <c r="D1" s="80" t="s">
        <v>108</v>
      </c>
      <c r="E1" s="80"/>
      <c r="F1" s="80"/>
      <c r="G1" s="80"/>
      <c r="H1" s="80"/>
      <c r="I1" s="80"/>
      <c r="J1" s="80"/>
      <c r="K1" s="80"/>
      <c r="L1" s="80"/>
      <c r="M1" s="80"/>
      <c r="N1" s="80"/>
    </row>
    <row r="2" spans="1:14" ht="14.4" thickTop="1" thickBot="1" x14ac:dyDescent="0.3">
      <c r="A2" s="78" t="s">
        <v>24</v>
      </c>
      <c r="B2" s="79"/>
    </row>
    <row r="3" spans="1:14" ht="18.600000000000001" x14ac:dyDescent="0.25">
      <c r="A3" s="54" t="s">
        <v>100</v>
      </c>
      <c r="B3" s="32"/>
      <c r="C3" s="8"/>
      <c r="D3" s="6" t="s">
        <v>4</v>
      </c>
    </row>
    <row r="4" spans="1:14" ht="17.7" customHeight="1" x14ac:dyDescent="0.25">
      <c r="A4" s="55" t="s">
        <v>101</v>
      </c>
      <c r="B4" s="33"/>
      <c r="C4" s="8"/>
      <c r="D4" s="6" t="s">
        <v>5</v>
      </c>
    </row>
    <row r="5" spans="1:14" ht="19.2" thickBot="1" x14ac:dyDescent="0.3">
      <c r="A5" s="56" t="s">
        <v>102</v>
      </c>
      <c r="B5" s="11"/>
      <c r="C5" s="9"/>
      <c r="D5" s="6" t="s">
        <v>6</v>
      </c>
    </row>
    <row r="6" spans="1:14" ht="13.8" thickBot="1" x14ac:dyDescent="0.3">
      <c r="B6" s="2"/>
      <c r="C6" s="2"/>
    </row>
    <row r="7" spans="1:14" ht="18" customHeight="1" thickBot="1" x14ac:dyDescent="0.3">
      <c r="A7" s="53" t="s">
        <v>99</v>
      </c>
      <c r="B7" s="52" t="str">
        <f>IF(B$3="","",IF(B$4="","",IF(B$5="","",IF((B$5/(SQRT(B3)))&gt;1,1,(B$5/(SQRT(B3)))))))</f>
        <v/>
      </c>
      <c r="C7" s="5"/>
      <c r="D7" s="51" t="s">
        <v>103</v>
      </c>
    </row>
    <row r="8" spans="1:14" ht="19.2" thickBot="1" x14ac:dyDescent="0.3">
      <c r="A8" s="53" t="s">
        <v>106</v>
      </c>
      <c r="B8" s="52" t="str">
        <f t="shared" ref="B8" si="0">IF(B$3="","",IF(B$4="","",IF(B$5="","",IF((B$5/(SQRT(B4)))&gt;1,1,(B$5/(SQRT(B4)))))))</f>
        <v/>
      </c>
      <c r="C8" s="5"/>
      <c r="D8" s="51" t="s">
        <v>104</v>
      </c>
    </row>
    <row r="9" spans="1:14" ht="19.2" thickBot="1" x14ac:dyDescent="0.3">
      <c r="A9" s="53" t="s">
        <v>107</v>
      </c>
      <c r="B9" s="52" t="str">
        <f>IF(B$3="","",IF(B$4="","",IF(B$5="","",IF((B$5/(SQRT(B3*B4)))&gt;1,1,(B$5/(SQRT(B3*B4)))))))</f>
        <v/>
      </c>
      <c r="D9" s="51" t="s">
        <v>105</v>
      </c>
    </row>
    <row r="10" spans="1:14" x14ac:dyDescent="0.25">
      <c r="A10" s="12"/>
    </row>
    <row r="11" spans="1:14" x14ac:dyDescent="0.25">
      <c r="A11" s="12"/>
    </row>
    <row r="12" spans="1:14" x14ac:dyDescent="0.25">
      <c r="A12" t="s">
        <v>19</v>
      </c>
      <c r="B12" s="2"/>
      <c r="C12" s="2"/>
    </row>
  </sheetData>
  <mergeCells count="2">
    <mergeCell ref="A2:B2"/>
    <mergeCell ref="D1:N1"/>
  </mergeCells>
  <phoneticPr fontId="0" type="noConversion"/>
  <pageMargins left="0.75" right="0.75" top="1" bottom="1" header="0.5" footer="0.5"/>
  <pageSetup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Instructions - Read first!</vt:lpstr>
      <vt:lpstr>dependent overlapping r's</vt:lpstr>
      <vt:lpstr>dependent, nonoverlapping r's</vt:lpstr>
      <vt:lpstr>Independent samples r's</vt:lpstr>
      <vt:lpstr>difference from hypothesized r</vt:lpstr>
      <vt:lpstr>difference between slopes</vt:lpstr>
      <vt:lpstr>disattenuation of r </vt:lpstr>
      <vt:lpstr>'dependent, nonoverlapping r''s'!K</vt:lpstr>
      <vt:lpstr>'dependent, nonoverlapping r''s'!N</vt:lpstr>
      <vt:lpstr>'dependent, nonoverlapping r''s'!r_1_2</vt:lpstr>
      <vt:lpstr>'dependent, nonoverlapping r''s'!r_1_3</vt:lpstr>
      <vt:lpstr>'dependent, nonoverlapping r''s'!r_1_4</vt:lpstr>
      <vt:lpstr>'dependent, nonoverlapping r''s'!r_2_3</vt:lpstr>
      <vt:lpstr>'dependent, nonoverlapping r''s'!r_2_4</vt:lpstr>
      <vt:lpstr>'dependent, nonoverlapping r''s'!r_3_4</vt:lpstr>
      <vt:lpstr>'dependent, nonoverlapping r''s'!Z_12</vt:lpstr>
      <vt:lpstr>Z_34</vt:lpstr>
      <vt:lpstr>'dependent, nonoverlapping r''s'!ZPF</vt:lpstr>
    </vt:vector>
  </TitlesOfParts>
  <Company>SUNY Stony Brook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Sheri Levy</dc:creator>
  <cp:lastModifiedBy>JeffK</cp:lastModifiedBy>
  <dcterms:created xsi:type="dcterms:W3CDTF">2000-05-31T14:42:53Z</dcterms:created>
  <dcterms:modified xsi:type="dcterms:W3CDTF">2013-10-23T19:34:42Z</dcterms:modified>
</cp:coreProperties>
</file>