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68" windowWidth="15576" windowHeight="9372"/>
  </bookViews>
  <sheets>
    <sheet name="Anderson-Darling Calculation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2" l="1"/>
  <c r="G3" i="2"/>
  <c r="H3" i="2"/>
  <c r="I3" i="2"/>
  <c r="B4" i="2"/>
  <c r="B5" i="2"/>
  <c r="M4" i="2"/>
  <c r="M5" i="2"/>
  <c r="B6" i="2"/>
  <c r="F143" i="2"/>
  <c r="G143" i="2"/>
  <c r="H143" i="2"/>
  <c r="I143" i="2"/>
  <c r="J143" i="2"/>
  <c r="K143" i="2"/>
  <c r="L143" i="2"/>
  <c r="F144" i="2"/>
  <c r="G144" i="2"/>
  <c r="H144" i="2"/>
  <c r="I144" i="2"/>
  <c r="J144" i="2"/>
  <c r="K144" i="2"/>
  <c r="L144" i="2"/>
  <c r="F145" i="2"/>
  <c r="G145" i="2"/>
  <c r="H145" i="2"/>
  <c r="I145" i="2"/>
  <c r="J145" i="2"/>
  <c r="K145" i="2"/>
  <c r="L145" i="2"/>
  <c r="F146" i="2"/>
  <c r="G146" i="2"/>
  <c r="H146" i="2"/>
  <c r="I146" i="2"/>
  <c r="J146" i="2"/>
  <c r="K146" i="2"/>
  <c r="L146" i="2"/>
  <c r="F147" i="2"/>
  <c r="G147" i="2"/>
  <c r="H147" i="2"/>
  <c r="I147" i="2"/>
  <c r="J147" i="2"/>
  <c r="K147" i="2"/>
  <c r="L147" i="2"/>
  <c r="F148" i="2"/>
  <c r="G148" i="2"/>
  <c r="H148" i="2"/>
  <c r="I148" i="2"/>
  <c r="J148" i="2"/>
  <c r="K148" i="2"/>
  <c r="L148" i="2"/>
  <c r="F149" i="2"/>
  <c r="G149" i="2"/>
  <c r="H149" i="2"/>
  <c r="I149" i="2"/>
  <c r="J149" i="2"/>
  <c r="K149" i="2"/>
  <c r="L149" i="2"/>
  <c r="F150" i="2"/>
  <c r="G150" i="2"/>
  <c r="H150" i="2"/>
  <c r="I150" i="2"/>
  <c r="J150" i="2"/>
  <c r="K150" i="2"/>
  <c r="L150" i="2"/>
  <c r="F151" i="2"/>
  <c r="G151" i="2"/>
  <c r="H151" i="2"/>
  <c r="I151" i="2"/>
  <c r="J151" i="2"/>
  <c r="K151" i="2"/>
  <c r="L151" i="2"/>
  <c r="F152" i="2"/>
  <c r="G152" i="2"/>
  <c r="H152" i="2"/>
  <c r="I152" i="2"/>
  <c r="J152" i="2"/>
  <c r="K152" i="2"/>
  <c r="L152" i="2"/>
  <c r="F153" i="2"/>
  <c r="G153" i="2"/>
  <c r="H153" i="2"/>
  <c r="I153" i="2"/>
  <c r="J153" i="2"/>
  <c r="K153" i="2"/>
  <c r="L153" i="2"/>
  <c r="F154" i="2"/>
  <c r="G154" i="2"/>
  <c r="H154" i="2"/>
  <c r="I154" i="2"/>
  <c r="J154" i="2"/>
  <c r="K154" i="2"/>
  <c r="L154" i="2"/>
  <c r="F155" i="2"/>
  <c r="G155" i="2"/>
  <c r="H155" i="2"/>
  <c r="I155" i="2"/>
  <c r="J155" i="2"/>
  <c r="K155" i="2"/>
  <c r="L155" i="2"/>
  <c r="F156" i="2"/>
  <c r="G156" i="2"/>
  <c r="H156" i="2"/>
  <c r="I156" i="2"/>
  <c r="J156" i="2"/>
  <c r="K156" i="2"/>
  <c r="L156" i="2"/>
  <c r="F157" i="2"/>
  <c r="G157" i="2"/>
  <c r="H157" i="2"/>
  <c r="I157" i="2"/>
  <c r="J157" i="2"/>
  <c r="K157" i="2"/>
  <c r="L157" i="2"/>
  <c r="F158" i="2"/>
  <c r="G158" i="2"/>
  <c r="H158" i="2"/>
  <c r="I158" i="2"/>
  <c r="J158" i="2"/>
  <c r="K158" i="2"/>
  <c r="L158" i="2"/>
  <c r="F159" i="2"/>
  <c r="G159" i="2"/>
  <c r="H159" i="2"/>
  <c r="I159" i="2"/>
  <c r="J159" i="2"/>
  <c r="K159" i="2"/>
  <c r="L159" i="2"/>
  <c r="F160" i="2"/>
  <c r="G160" i="2"/>
  <c r="H160" i="2"/>
  <c r="I160" i="2"/>
  <c r="J160" i="2"/>
  <c r="K160" i="2"/>
  <c r="L160" i="2"/>
  <c r="F161" i="2"/>
  <c r="G161" i="2"/>
  <c r="H161" i="2"/>
  <c r="I161" i="2"/>
  <c r="J161" i="2"/>
  <c r="K161" i="2"/>
  <c r="L161" i="2"/>
  <c r="F162" i="2"/>
  <c r="G162" i="2"/>
  <c r="H162" i="2"/>
  <c r="I162" i="2"/>
  <c r="J162" i="2"/>
  <c r="K162" i="2"/>
  <c r="L162" i="2"/>
  <c r="F163" i="2"/>
  <c r="G163" i="2"/>
  <c r="H163" i="2"/>
  <c r="I163" i="2"/>
  <c r="J163" i="2"/>
  <c r="K163" i="2"/>
  <c r="L163" i="2"/>
  <c r="F164" i="2"/>
  <c r="G164" i="2"/>
  <c r="H164" i="2"/>
  <c r="I164" i="2"/>
  <c r="J164" i="2"/>
  <c r="K164" i="2"/>
  <c r="L164" i="2"/>
  <c r="F165" i="2"/>
  <c r="G165" i="2"/>
  <c r="H165" i="2"/>
  <c r="I165" i="2"/>
  <c r="J165" i="2"/>
  <c r="K165" i="2"/>
  <c r="L165" i="2"/>
  <c r="F166" i="2"/>
  <c r="G166" i="2"/>
  <c r="H166" i="2"/>
  <c r="I166" i="2"/>
  <c r="J166" i="2"/>
  <c r="K166" i="2"/>
  <c r="L166" i="2"/>
  <c r="F167" i="2"/>
  <c r="G167" i="2"/>
  <c r="H167" i="2"/>
  <c r="I167" i="2"/>
  <c r="J167" i="2"/>
  <c r="K167" i="2"/>
  <c r="L167" i="2"/>
  <c r="F168" i="2"/>
  <c r="G168" i="2"/>
  <c r="H168" i="2"/>
  <c r="I168" i="2"/>
  <c r="J168" i="2"/>
  <c r="K168" i="2"/>
  <c r="L168" i="2"/>
  <c r="F169" i="2"/>
  <c r="G169" i="2"/>
  <c r="H169" i="2"/>
  <c r="I169" i="2"/>
  <c r="J169" i="2"/>
  <c r="K169" i="2"/>
  <c r="L169" i="2"/>
  <c r="F170" i="2"/>
  <c r="G170" i="2"/>
  <c r="H170" i="2"/>
  <c r="I170" i="2"/>
  <c r="J170" i="2"/>
  <c r="K170" i="2"/>
  <c r="L170" i="2"/>
  <c r="F171" i="2"/>
  <c r="G171" i="2"/>
  <c r="H171" i="2"/>
  <c r="I171" i="2"/>
  <c r="J171" i="2"/>
  <c r="K171" i="2"/>
  <c r="L171" i="2"/>
  <c r="F172" i="2"/>
  <c r="G172" i="2"/>
  <c r="H172" i="2"/>
  <c r="I172" i="2"/>
  <c r="J172" i="2"/>
  <c r="K172" i="2"/>
  <c r="L172" i="2"/>
  <c r="F173" i="2"/>
  <c r="G173" i="2"/>
  <c r="H173" i="2"/>
  <c r="I173" i="2"/>
  <c r="J173" i="2"/>
  <c r="K173" i="2"/>
  <c r="L173" i="2"/>
  <c r="F174" i="2"/>
  <c r="G174" i="2"/>
  <c r="H174" i="2"/>
  <c r="I174" i="2"/>
  <c r="J174" i="2"/>
  <c r="K174" i="2"/>
  <c r="L174" i="2"/>
  <c r="F175" i="2"/>
  <c r="G175" i="2"/>
  <c r="H175" i="2"/>
  <c r="I175" i="2"/>
  <c r="J175" i="2"/>
  <c r="K175" i="2"/>
  <c r="L175" i="2"/>
  <c r="F176" i="2"/>
  <c r="G176" i="2"/>
  <c r="H176" i="2"/>
  <c r="I176" i="2"/>
  <c r="J176" i="2"/>
  <c r="K176" i="2"/>
  <c r="L176" i="2"/>
  <c r="F177" i="2"/>
  <c r="G177" i="2"/>
  <c r="H177" i="2"/>
  <c r="I177" i="2"/>
  <c r="J177" i="2"/>
  <c r="K177" i="2"/>
  <c r="L177" i="2"/>
  <c r="F178" i="2"/>
  <c r="G178" i="2"/>
  <c r="H178" i="2"/>
  <c r="I178" i="2"/>
  <c r="J178" i="2"/>
  <c r="K178" i="2"/>
  <c r="L178" i="2"/>
  <c r="F179" i="2"/>
  <c r="G179" i="2"/>
  <c r="H179" i="2"/>
  <c r="I179" i="2"/>
  <c r="J179" i="2"/>
  <c r="K179" i="2"/>
  <c r="L179" i="2"/>
  <c r="F180" i="2"/>
  <c r="G180" i="2"/>
  <c r="H180" i="2"/>
  <c r="I180" i="2"/>
  <c r="J180" i="2"/>
  <c r="K180" i="2"/>
  <c r="L180" i="2"/>
  <c r="F181" i="2"/>
  <c r="G181" i="2"/>
  <c r="H181" i="2"/>
  <c r="I181" i="2"/>
  <c r="J181" i="2"/>
  <c r="K181" i="2"/>
  <c r="L181" i="2"/>
  <c r="F182" i="2"/>
  <c r="G182" i="2"/>
  <c r="H182" i="2"/>
  <c r="I182" i="2"/>
  <c r="J182" i="2"/>
  <c r="K182" i="2"/>
  <c r="L182" i="2"/>
  <c r="F183" i="2"/>
  <c r="G183" i="2"/>
  <c r="H183" i="2"/>
  <c r="I183" i="2"/>
  <c r="J183" i="2"/>
  <c r="K183" i="2"/>
  <c r="L183" i="2"/>
  <c r="F184" i="2"/>
  <c r="G184" i="2"/>
  <c r="H184" i="2"/>
  <c r="I184" i="2"/>
  <c r="J184" i="2"/>
  <c r="K184" i="2"/>
  <c r="L184" i="2"/>
  <c r="F185" i="2"/>
  <c r="G185" i="2"/>
  <c r="H185" i="2"/>
  <c r="I185" i="2"/>
  <c r="J185" i="2"/>
  <c r="K185" i="2"/>
  <c r="L185" i="2"/>
  <c r="F186" i="2"/>
  <c r="G186" i="2"/>
  <c r="H186" i="2"/>
  <c r="I186" i="2"/>
  <c r="J186" i="2"/>
  <c r="K186" i="2"/>
  <c r="L186" i="2"/>
  <c r="F187" i="2"/>
  <c r="G187" i="2"/>
  <c r="H187" i="2"/>
  <c r="I187" i="2"/>
  <c r="J187" i="2"/>
  <c r="K187" i="2"/>
  <c r="L187" i="2"/>
  <c r="F188" i="2"/>
  <c r="G188" i="2"/>
  <c r="H188" i="2"/>
  <c r="I188" i="2"/>
  <c r="J188" i="2"/>
  <c r="K188" i="2"/>
  <c r="L188" i="2"/>
  <c r="F189" i="2"/>
  <c r="G189" i="2"/>
  <c r="H189" i="2"/>
  <c r="I189" i="2"/>
  <c r="J189" i="2"/>
  <c r="K189" i="2"/>
  <c r="L189" i="2"/>
  <c r="F190" i="2"/>
  <c r="G190" i="2"/>
  <c r="H190" i="2"/>
  <c r="I190" i="2"/>
  <c r="J190" i="2"/>
  <c r="K190" i="2"/>
  <c r="L190" i="2"/>
  <c r="F191" i="2"/>
  <c r="G191" i="2"/>
  <c r="H191" i="2"/>
  <c r="I191" i="2"/>
  <c r="J191" i="2"/>
  <c r="K191" i="2"/>
  <c r="L191" i="2"/>
  <c r="F192" i="2"/>
  <c r="G192" i="2"/>
  <c r="H192" i="2"/>
  <c r="I192" i="2"/>
  <c r="J192" i="2"/>
  <c r="K192" i="2"/>
  <c r="L192" i="2"/>
  <c r="F193" i="2"/>
  <c r="G193" i="2"/>
  <c r="H193" i="2"/>
  <c r="I193" i="2"/>
  <c r="J193" i="2"/>
  <c r="K193" i="2"/>
  <c r="L193" i="2"/>
  <c r="F194" i="2"/>
  <c r="G194" i="2"/>
  <c r="H194" i="2"/>
  <c r="I194" i="2"/>
  <c r="J194" i="2"/>
  <c r="K194" i="2"/>
  <c r="L194" i="2"/>
  <c r="F195" i="2"/>
  <c r="G195" i="2"/>
  <c r="H195" i="2"/>
  <c r="I195" i="2"/>
  <c r="J195" i="2"/>
  <c r="K195" i="2"/>
  <c r="L195" i="2"/>
  <c r="F196" i="2"/>
  <c r="G196" i="2"/>
  <c r="H196" i="2"/>
  <c r="I196" i="2"/>
  <c r="J196" i="2"/>
  <c r="K196" i="2"/>
  <c r="L196" i="2"/>
  <c r="F197" i="2"/>
  <c r="G197" i="2"/>
  <c r="H197" i="2"/>
  <c r="I197" i="2"/>
  <c r="J197" i="2"/>
  <c r="K197" i="2"/>
  <c r="L197" i="2"/>
  <c r="F198" i="2"/>
  <c r="G198" i="2"/>
  <c r="H198" i="2"/>
  <c r="I198" i="2"/>
  <c r="J198" i="2"/>
  <c r="K198" i="2"/>
  <c r="L198" i="2"/>
  <c r="F199" i="2"/>
  <c r="G199" i="2"/>
  <c r="H199" i="2"/>
  <c r="I199" i="2"/>
  <c r="J199" i="2"/>
  <c r="K199" i="2"/>
  <c r="L199" i="2"/>
  <c r="F200" i="2"/>
  <c r="G200" i="2"/>
  <c r="H200" i="2"/>
  <c r="I200" i="2"/>
  <c r="J200" i="2"/>
  <c r="K200" i="2"/>
  <c r="L200" i="2"/>
  <c r="F201" i="2"/>
  <c r="G201" i="2"/>
  <c r="H201" i="2"/>
  <c r="I201" i="2"/>
  <c r="J201" i="2"/>
  <c r="K201" i="2"/>
  <c r="L201" i="2"/>
  <c r="F202" i="2"/>
  <c r="G202" i="2"/>
  <c r="H202" i="2"/>
  <c r="I202" i="2"/>
  <c r="J202" i="2"/>
  <c r="K202" i="2"/>
  <c r="L202" i="2"/>
  <c r="L3" i="2"/>
  <c r="M3" i="2"/>
  <c r="F4" i="2"/>
  <c r="G4" i="2"/>
  <c r="H4" i="2"/>
  <c r="I4" i="2"/>
  <c r="F5" i="2"/>
  <c r="L4" i="2"/>
  <c r="L5" i="2"/>
  <c r="G5" i="2"/>
  <c r="H5" i="2"/>
  <c r="I5" i="2"/>
  <c r="F6" i="2"/>
  <c r="F7" i="2"/>
  <c r="L7" i="2"/>
  <c r="G6" i="2"/>
  <c r="H6" i="2"/>
  <c r="I6" i="2"/>
  <c r="G7" i="2"/>
  <c r="H7" i="2"/>
  <c r="I7" i="2"/>
  <c r="F8" i="2"/>
  <c r="L6" i="2"/>
  <c r="F9" i="2"/>
  <c r="G8" i="2"/>
  <c r="H8" i="2"/>
  <c r="I8" i="2"/>
  <c r="L8" i="2"/>
  <c r="L9" i="2"/>
  <c r="G9" i="2"/>
  <c r="H9" i="2"/>
  <c r="I9" i="2"/>
  <c r="F10" i="2"/>
  <c r="F11" i="2"/>
  <c r="G10" i="2"/>
  <c r="H10" i="2"/>
  <c r="I10" i="2"/>
  <c r="L10" i="2"/>
  <c r="F12" i="2"/>
  <c r="L11" i="2"/>
  <c r="G11" i="2"/>
  <c r="H11" i="2"/>
  <c r="I11" i="2"/>
  <c r="G12" i="2"/>
  <c r="H12" i="2"/>
  <c r="I12" i="2"/>
  <c r="L12" i="2"/>
  <c r="F13" i="2"/>
  <c r="G13" i="2"/>
  <c r="H13" i="2"/>
  <c r="I13" i="2"/>
  <c r="L13" i="2"/>
  <c r="F14" i="2"/>
  <c r="F15" i="2"/>
  <c r="L14" i="2"/>
  <c r="G14" i="2"/>
  <c r="H14" i="2"/>
  <c r="I14" i="2"/>
  <c r="L15" i="2"/>
  <c r="F16" i="2"/>
  <c r="G15" i="2"/>
  <c r="H15" i="2"/>
  <c r="I15" i="2"/>
  <c r="F17" i="2"/>
  <c r="G16" i="2"/>
  <c r="H16" i="2"/>
  <c r="I16" i="2"/>
  <c r="L16" i="2"/>
  <c r="L17" i="2"/>
  <c r="G17" i="2"/>
  <c r="H17" i="2"/>
  <c r="I17" i="2"/>
  <c r="F18" i="2"/>
  <c r="F19" i="2"/>
  <c r="G18" i="2"/>
  <c r="H18" i="2"/>
  <c r="I18" i="2"/>
  <c r="L18" i="2"/>
  <c r="F20" i="2"/>
  <c r="L19" i="2"/>
  <c r="G19" i="2"/>
  <c r="H19" i="2"/>
  <c r="I19" i="2"/>
  <c r="G20" i="2"/>
  <c r="H20" i="2"/>
  <c r="I20" i="2"/>
  <c r="L20" i="2"/>
  <c r="F21" i="2"/>
  <c r="G21" i="2"/>
  <c r="H21" i="2"/>
  <c r="I21" i="2"/>
  <c r="L21" i="2"/>
  <c r="F22" i="2"/>
  <c r="F23" i="2"/>
  <c r="L22" i="2"/>
  <c r="G22" i="2"/>
  <c r="H22" i="2"/>
  <c r="I22" i="2"/>
  <c r="F24" i="2"/>
  <c r="L23" i="2"/>
  <c r="G23" i="2"/>
  <c r="H23" i="2"/>
  <c r="I23" i="2"/>
  <c r="G24" i="2"/>
  <c r="H24" i="2"/>
  <c r="I24" i="2"/>
  <c r="L24" i="2"/>
  <c r="F25" i="2"/>
  <c r="G25" i="2"/>
  <c r="H25" i="2"/>
  <c r="I25" i="2"/>
  <c r="L25" i="2"/>
  <c r="F26" i="2"/>
  <c r="F27" i="2"/>
  <c r="L26" i="2"/>
  <c r="G26" i="2"/>
  <c r="H26" i="2"/>
  <c r="I26" i="2"/>
  <c r="G27" i="2"/>
  <c r="H27" i="2"/>
  <c r="I27" i="2"/>
  <c r="L27" i="2"/>
  <c r="F28" i="2"/>
  <c r="G28" i="2"/>
  <c r="H28" i="2"/>
  <c r="I28" i="2"/>
  <c r="L28" i="2"/>
  <c r="F29" i="2"/>
  <c r="F30" i="2"/>
  <c r="G29" i="2"/>
  <c r="H29" i="2"/>
  <c r="I29" i="2"/>
  <c r="L29" i="2"/>
  <c r="F31" i="2"/>
  <c r="L30" i="2"/>
  <c r="G30" i="2"/>
  <c r="H30" i="2"/>
  <c r="I30" i="2"/>
  <c r="G31" i="2"/>
  <c r="H31" i="2"/>
  <c r="I31" i="2"/>
  <c r="L31" i="2"/>
  <c r="F32" i="2"/>
  <c r="G32" i="2"/>
  <c r="H32" i="2"/>
  <c r="I32" i="2"/>
  <c r="F33" i="2"/>
  <c r="L32" i="2"/>
  <c r="G33" i="2"/>
  <c r="H33" i="2"/>
  <c r="I33" i="2"/>
  <c r="L33" i="2"/>
  <c r="F34" i="2"/>
  <c r="F35" i="2"/>
  <c r="L34" i="2"/>
  <c r="G34" i="2"/>
  <c r="H34" i="2"/>
  <c r="I34" i="2"/>
  <c r="L35" i="2"/>
  <c r="G35" i="2"/>
  <c r="H35" i="2"/>
  <c r="I35" i="2"/>
  <c r="F36" i="2"/>
  <c r="G36" i="2"/>
  <c r="H36" i="2"/>
  <c r="I36" i="2"/>
  <c r="L36" i="2"/>
  <c r="F37" i="2"/>
  <c r="G37" i="2"/>
  <c r="H37" i="2"/>
  <c r="I37" i="2"/>
  <c r="L37" i="2"/>
  <c r="F38" i="2"/>
  <c r="F39" i="2"/>
  <c r="L38" i="2"/>
  <c r="G38" i="2"/>
  <c r="H38" i="2"/>
  <c r="I38" i="2"/>
  <c r="G39" i="2"/>
  <c r="H39" i="2"/>
  <c r="I39" i="2"/>
  <c r="F40" i="2"/>
  <c r="L39" i="2"/>
  <c r="G40" i="2"/>
  <c r="H40" i="2"/>
  <c r="I40" i="2"/>
  <c r="F41" i="2"/>
  <c r="L40" i="2"/>
  <c r="G41" i="2"/>
  <c r="H41" i="2"/>
  <c r="I41" i="2"/>
  <c r="L41" i="2"/>
  <c r="F42" i="2"/>
  <c r="F43" i="2"/>
  <c r="L42" i="2"/>
  <c r="G42" i="2"/>
  <c r="H42" i="2"/>
  <c r="I42" i="2"/>
  <c r="L43" i="2"/>
  <c r="G43" i="2"/>
  <c r="H43" i="2"/>
  <c r="I43" i="2"/>
  <c r="F44" i="2"/>
  <c r="G44" i="2"/>
  <c r="H44" i="2"/>
  <c r="I44" i="2"/>
  <c r="F45" i="2"/>
  <c r="L44" i="2"/>
  <c r="L45" i="2"/>
  <c r="F46" i="2"/>
  <c r="G45" i="2"/>
  <c r="H45" i="2"/>
  <c r="I45" i="2"/>
  <c r="G46" i="2"/>
  <c r="H46" i="2"/>
  <c r="I46" i="2"/>
  <c r="F47" i="2"/>
  <c r="L46" i="2"/>
  <c r="L47" i="2"/>
  <c r="G47" i="2"/>
  <c r="H47" i="2"/>
  <c r="I47" i="2"/>
  <c r="F48" i="2"/>
  <c r="L48" i="2"/>
  <c r="G48" i="2"/>
  <c r="H48" i="2"/>
  <c r="I48" i="2"/>
  <c r="F49" i="2"/>
  <c r="G49" i="2"/>
  <c r="H49" i="2"/>
  <c r="I49" i="2"/>
  <c r="F50" i="2"/>
  <c r="L49" i="2"/>
  <c r="G50" i="2"/>
  <c r="H50" i="2"/>
  <c r="I50" i="2"/>
  <c r="F51" i="2"/>
  <c r="L50" i="2"/>
  <c r="L51" i="2"/>
  <c r="G51" i="2"/>
  <c r="H51" i="2"/>
  <c r="I51" i="2"/>
  <c r="F52" i="2"/>
  <c r="L52" i="2"/>
  <c r="G52" i="2"/>
  <c r="H52" i="2"/>
  <c r="I52" i="2"/>
  <c r="F53" i="2"/>
  <c r="G53" i="2"/>
  <c r="H53" i="2"/>
  <c r="I53" i="2"/>
  <c r="F54" i="2"/>
  <c r="L53" i="2"/>
  <c r="G54" i="2"/>
  <c r="H54" i="2"/>
  <c r="I54" i="2"/>
  <c r="F55" i="2"/>
  <c r="L54" i="2"/>
  <c r="L55" i="2"/>
  <c r="G55" i="2"/>
  <c r="H55" i="2"/>
  <c r="I55" i="2"/>
  <c r="F56" i="2"/>
  <c r="L56" i="2"/>
  <c r="G56" i="2"/>
  <c r="H56" i="2"/>
  <c r="I56" i="2"/>
  <c r="F57" i="2"/>
  <c r="G57" i="2"/>
  <c r="H57" i="2"/>
  <c r="I57" i="2"/>
  <c r="F58" i="2"/>
  <c r="L57" i="2"/>
  <c r="G58" i="2"/>
  <c r="H58" i="2"/>
  <c r="I58" i="2"/>
  <c r="F59" i="2"/>
  <c r="L58" i="2"/>
  <c r="L59" i="2"/>
  <c r="G59" i="2"/>
  <c r="H59" i="2"/>
  <c r="I59" i="2"/>
  <c r="F60" i="2"/>
  <c r="L60" i="2"/>
  <c r="G60" i="2"/>
  <c r="H60" i="2"/>
  <c r="I60" i="2"/>
  <c r="F61" i="2"/>
  <c r="L61" i="2"/>
  <c r="F62" i="2"/>
  <c r="G61" i="2"/>
  <c r="H61" i="2"/>
  <c r="I61" i="2"/>
  <c r="G62" i="2"/>
  <c r="H62" i="2"/>
  <c r="I62" i="2"/>
  <c r="L62" i="2"/>
  <c r="F63" i="2"/>
  <c r="L63" i="2"/>
  <c r="G63" i="2"/>
  <c r="H63" i="2"/>
  <c r="I63" i="2"/>
  <c r="F64" i="2"/>
  <c r="L64" i="2"/>
  <c r="G64" i="2"/>
  <c r="H64" i="2"/>
  <c r="I64" i="2"/>
  <c r="F65" i="2"/>
  <c r="L65" i="2"/>
  <c r="F66" i="2"/>
  <c r="G65" i="2"/>
  <c r="H65" i="2"/>
  <c r="I65" i="2"/>
  <c r="G66" i="2"/>
  <c r="H66" i="2"/>
  <c r="I66" i="2"/>
  <c r="L66" i="2"/>
  <c r="F67" i="2"/>
  <c r="F68" i="2"/>
  <c r="G67" i="2"/>
  <c r="H67" i="2"/>
  <c r="I67" i="2"/>
  <c r="L67" i="2"/>
  <c r="L68" i="2"/>
  <c r="F69" i="2"/>
  <c r="G68" i="2"/>
  <c r="H68" i="2"/>
  <c r="I68" i="2"/>
  <c r="G69" i="2"/>
  <c r="H69" i="2"/>
  <c r="I69" i="2"/>
  <c r="F70" i="2"/>
  <c r="L69" i="2"/>
  <c r="G70" i="2"/>
  <c r="H70" i="2"/>
  <c r="I70" i="2"/>
  <c r="L70" i="2"/>
  <c r="F71" i="2"/>
  <c r="F72" i="2"/>
  <c r="G71" i="2"/>
  <c r="H71" i="2"/>
  <c r="I71" i="2"/>
  <c r="L71" i="2"/>
  <c r="L72" i="2"/>
  <c r="F73" i="2"/>
  <c r="G72" i="2"/>
  <c r="H72" i="2"/>
  <c r="I72" i="2"/>
  <c r="G73" i="2"/>
  <c r="H73" i="2"/>
  <c r="I73" i="2"/>
  <c r="F74" i="2"/>
  <c r="L73" i="2"/>
  <c r="F75" i="2"/>
  <c r="L74" i="2"/>
  <c r="G74" i="2"/>
  <c r="H74" i="2"/>
  <c r="I74" i="2"/>
  <c r="L75" i="2"/>
  <c r="G75" i="2"/>
  <c r="H75" i="2"/>
  <c r="I75" i="2"/>
  <c r="F76" i="2"/>
  <c r="L76" i="2"/>
  <c r="F77" i="2"/>
  <c r="G76" i="2"/>
  <c r="H76" i="2"/>
  <c r="I76" i="2"/>
  <c r="G77" i="2"/>
  <c r="H77" i="2"/>
  <c r="I77" i="2"/>
  <c r="F78" i="2"/>
  <c r="L77" i="2"/>
  <c r="G78" i="2"/>
  <c r="H78" i="2"/>
  <c r="I78" i="2"/>
  <c r="F79" i="2"/>
  <c r="L78" i="2"/>
  <c r="L79" i="2"/>
  <c r="G79" i="2"/>
  <c r="H79" i="2"/>
  <c r="I79" i="2"/>
  <c r="F80" i="2"/>
  <c r="L80" i="2"/>
  <c r="F81" i="2"/>
  <c r="G80" i="2"/>
  <c r="H80" i="2"/>
  <c r="I80" i="2"/>
  <c r="G81" i="2"/>
  <c r="H81" i="2"/>
  <c r="I81" i="2"/>
  <c r="F82" i="2"/>
  <c r="L81" i="2"/>
  <c r="L82" i="2"/>
  <c r="F83" i="2"/>
  <c r="G82" i="2"/>
  <c r="H82" i="2"/>
  <c r="I82" i="2"/>
  <c r="L83" i="2"/>
  <c r="G83" i="2"/>
  <c r="H83" i="2"/>
  <c r="I83" i="2"/>
  <c r="F84" i="2"/>
  <c r="L84" i="2"/>
  <c r="F85" i="2"/>
  <c r="G84" i="2"/>
  <c r="H84" i="2"/>
  <c r="I84" i="2"/>
  <c r="L85" i="2"/>
  <c r="F86" i="2"/>
  <c r="G85" i="2"/>
  <c r="H85" i="2"/>
  <c r="I85" i="2"/>
  <c r="L86" i="2"/>
  <c r="F87" i="2"/>
  <c r="G86" i="2"/>
  <c r="H86" i="2"/>
  <c r="I86" i="2"/>
  <c r="F88" i="2"/>
  <c r="G87" i="2"/>
  <c r="H87" i="2"/>
  <c r="I87" i="2"/>
  <c r="L87" i="2"/>
  <c r="L88" i="2"/>
  <c r="F89" i="2"/>
  <c r="G88" i="2"/>
  <c r="H88" i="2"/>
  <c r="I88" i="2"/>
  <c r="F90" i="2"/>
  <c r="G89" i="2"/>
  <c r="H89" i="2"/>
  <c r="I89" i="2"/>
  <c r="L89" i="2"/>
  <c r="L90" i="2"/>
  <c r="F91" i="2"/>
  <c r="G90" i="2"/>
  <c r="H90" i="2"/>
  <c r="I90" i="2"/>
  <c r="G91" i="2"/>
  <c r="H91" i="2"/>
  <c r="I91" i="2"/>
  <c r="F92" i="2"/>
  <c r="L91" i="2"/>
  <c r="F93" i="2"/>
  <c r="L92" i="2"/>
  <c r="G92" i="2"/>
  <c r="H92" i="2"/>
  <c r="I92" i="2"/>
  <c r="F94" i="2"/>
  <c r="G93" i="2"/>
  <c r="H93" i="2"/>
  <c r="I93" i="2"/>
  <c r="L93" i="2"/>
  <c r="L94" i="2"/>
  <c r="G94" i="2"/>
  <c r="H94" i="2"/>
  <c r="I94" i="2"/>
  <c r="F95" i="2"/>
  <c r="G95" i="2"/>
  <c r="H95" i="2"/>
  <c r="I95" i="2"/>
  <c r="F96" i="2"/>
  <c r="L95" i="2"/>
  <c r="F97" i="2"/>
  <c r="L96" i="2"/>
  <c r="G96" i="2"/>
  <c r="H96" i="2"/>
  <c r="I96" i="2"/>
  <c r="F98" i="2"/>
  <c r="L97" i="2"/>
  <c r="G97" i="2"/>
  <c r="H97" i="2"/>
  <c r="I97" i="2"/>
  <c r="G98" i="2"/>
  <c r="H98" i="2"/>
  <c r="I98" i="2"/>
  <c r="L98" i="2"/>
  <c r="F99" i="2"/>
  <c r="G99" i="2"/>
  <c r="H99" i="2"/>
  <c r="I99" i="2"/>
  <c r="F100" i="2"/>
  <c r="L99" i="2"/>
  <c r="G100" i="2"/>
  <c r="H100" i="2"/>
  <c r="I100" i="2"/>
  <c r="L100" i="2"/>
  <c r="F101" i="2"/>
  <c r="F102" i="2"/>
  <c r="G101" i="2"/>
  <c r="H101" i="2"/>
  <c r="I101" i="2"/>
  <c r="L101" i="2"/>
  <c r="G102" i="2"/>
  <c r="H102" i="2"/>
  <c r="I102" i="2"/>
  <c r="L102" i="2"/>
  <c r="F103" i="2"/>
  <c r="G103" i="2"/>
  <c r="H103" i="2"/>
  <c r="I103" i="2"/>
  <c r="L103" i="2"/>
  <c r="F104" i="2"/>
  <c r="F105" i="2"/>
  <c r="L104" i="2"/>
  <c r="G104" i="2"/>
  <c r="H104" i="2"/>
  <c r="I104" i="2"/>
  <c r="F106" i="2"/>
  <c r="G105" i="2"/>
  <c r="H105" i="2"/>
  <c r="I105" i="2"/>
  <c r="L105" i="2"/>
  <c r="L106" i="2"/>
  <c r="F107" i="2"/>
  <c r="G106" i="2"/>
  <c r="H106" i="2"/>
  <c r="I106" i="2"/>
  <c r="G107" i="2"/>
  <c r="H107" i="2"/>
  <c r="I107" i="2"/>
  <c r="F108" i="2"/>
  <c r="L107" i="2"/>
  <c r="F109" i="2"/>
  <c r="G108" i="2"/>
  <c r="H108" i="2"/>
  <c r="I108" i="2"/>
  <c r="L108" i="2"/>
  <c r="F110" i="2"/>
  <c r="G109" i="2"/>
  <c r="H109" i="2"/>
  <c r="I109" i="2"/>
  <c r="L109" i="2"/>
  <c r="L110" i="2"/>
  <c r="G110" i="2"/>
  <c r="H110" i="2"/>
  <c r="I110" i="2"/>
  <c r="F111" i="2"/>
  <c r="G111" i="2"/>
  <c r="H111" i="2"/>
  <c r="I111" i="2"/>
  <c r="L111" i="2"/>
  <c r="F112" i="2"/>
  <c r="F113" i="2"/>
  <c r="G112" i="2"/>
  <c r="H112" i="2"/>
  <c r="I112" i="2"/>
  <c r="L112" i="2"/>
  <c r="F114" i="2"/>
  <c r="L113" i="2"/>
  <c r="G113" i="2"/>
  <c r="H113" i="2"/>
  <c r="I113" i="2"/>
  <c r="F115" i="2"/>
  <c r="G114" i="2"/>
  <c r="H114" i="2"/>
  <c r="I114" i="2"/>
  <c r="L114" i="2"/>
  <c r="G115" i="2"/>
  <c r="H115" i="2"/>
  <c r="I115" i="2"/>
  <c r="F116" i="2"/>
  <c r="L115" i="2"/>
  <c r="G116" i="2"/>
  <c r="H116" i="2"/>
  <c r="I116" i="2"/>
  <c r="L116" i="2"/>
  <c r="F117" i="2"/>
  <c r="F118" i="2"/>
  <c r="L117" i="2"/>
  <c r="G117" i="2"/>
  <c r="H117" i="2"/>
  <c r="I117" i="2"/>
  <c r="L118" i="2"/>
  <c r="G118" i="2"/>
  <c r="H118" i="2"/>
  <c r="I118" i="2"/>
  <c r="F119" i="2"/>
  <c r="G119" i="2"/>
  <c r="H119" i="2"/>
  <c r="I119" i="2"/>
  <c r="F120" i="2"/>
  <c r="L119" i="2"/>
  <c r="G120" i="2"/>
  <c r="H120" i="2"/>
  <c r="I120" i="2"/>
  <c r="L120" i="2"/>
  <c r="F121" i="2"/>
  <c r="G121" i="2"/>
  <c r="H121" i="2"/>
  <c r="I121" i="2"/>
  <c r="F122" i="2"/>
  <c r="L121" i="2"/>
  <c r="L122" i="2"/>
  <c r="F123" i="2"/>
  <c r="G122" i="2"/>
  <c r="H122" i="2"/>
  <c r="I122" i="2"/>
  <c r="F124" i="2"/>
  <c r="L123" i="2"/>
  <c r="G123" i="2"/>
  <c r="H123" i="2"/>
  <c r="I123" i="2"/>
  <c r="F125" i="2"/>
  <c r="G124" i="2"/>
  <c r="H124" i="2"/>
  <c r="I124" i="2"/>
  <c r="L124" i="2"/>
  <c r="G125" i="2"/>
  <c r="H125" i="2"/>
  <c r="I125" i="2"/>
  <c r="L125" i="2"/>
  <c r="F126" i="2"/>
  <c r="F127" i="2"/>
  <c r="G126" i="2"/>
  <c r="H126" i="2"/>
  <c r="I126" i="2"/>
  <c r="L126" i="2"/>
  <c r="F128" i="2"/>
  <c r="G127" i="2"/>
  <c r="H127" i="2"/>
  <c r="I127" i="2"/>
  <c r="L127" i="2"/>
  <c r="G128" i="2"/>
  <c r="H128" i="2"/>
  <c r="I128" i="2"/>
  <c r="F129" i="2"/>
  <c r="L128" i="2"/>
  <c r="F130" i="2"/>
  <c r="L129" i="2"/>
  <c r="G129" i="2"/>
  <c r="H129" i="2"/>
  <c r="I129" i="2"/>
  <c r="F131" i="2"/>
  <c r="G130" i="2"/>
  <c r="H130" i="2"/>
  <c r="I130" i="2"/>
  <c r="L130" i="2"/>
  <c r="G131" i="2"/>
  <c r="H131" i="2"/>
  <c r="I131" i="2"/>
  <c r="F132" i="2"/>
  <c r="L131" i="2"/>
  <c r="G132" i="2"/>
  <c r="H132" i="2"/>
  <c r="I132" i="2"/>
  <c r="F133" i="2"/>
  <c r="L132" i="2"/>
  <c r="G133" i="2"/>
  <c r="H133" i="2"/>
  <c r="I133" i="2"/>
  <c r="L133" i="2"/>
  <c r="F134" i="2"/>
  <c r="F135" i="2"/>
  <c r="G134" i="2"/>
  <c r="H134" i="2"/>
  <c r="I134" i="2"/>
  <c r="L134" i="2"/>
  <c r="G135" i="2"/>
  <c r="H135" i="2"/>
  <c r="I135" i="2"/>
  <c r="F136" i="2"/>
  <c r="L135" i="2"/>
  <c r="G136" i="2"/>
  <c r="H136" i="2"/>
  <c r="I136" i="2"/>
  <c r="F137" i="2"/>
  <c r="L136" i="2"/>
  <c r="G137" i="2"/>
  <c r="H137" i="2"/>
  <c r="I137" i="2"/>
  <c r="L137" i="2"/>
  <c r="F138" i="2"/>
  <c r="F139" i="2"/>
  <c r="G138" i="2"/>
  <c r="H138" i="2"/>
  <c r="I138" i="2"/>
  <c r="L138" i="2"/>
  <c r="L139" i="2"/>
  <c r="F140" i="2"/>
  <c r="G139" i="2"/>
  <c r="H139" i="2"/>
  <c r="I139" i="2"/>
  <c r="G140" i="2"/>
  <c r="H140" i="2"/>
  <c r="I140" i="2"/>
  <c r="F141" i="2"/>
  <c r="L140" i="2"/>
  <c r="G141" i="2"/>
  <c r="H141" i="2"/>
  <c r="I141" i="2"/>
  <c r="L141" i="2"/>
  <c r="F142" i="2"/>
  <c r="L142" i="2"/>
  <c r="G142" i="2"/>
  <c r="H142" i="2"/>
  <c r="I142" i="2"/>
  <c r="J140" i="2"/>
  <c r="K140" i="2"/>
  <c r="J141" i="2"/>
  <c r="K141" i="2"/>
  <c r="J142" i="2"/>
  <c r="K142" i="2"/>
  <c r="J5" i="2"/>
  <c r="K5" i="2"/>
  <c r="J9" i="2"/>
  <c r="K9" i="2"/>
  <c r="J8" i="2"/>
  <c r="K8" i="2"/>
  <c r="J6" i="2"/>
  <c r="K6" i="2"/>
  <c r="J4" i="2"/>
  <c r="K4" i="2"/>
  <c r="J3" i="2"/>
  <c r="K3" i="2"/>
  <c r="J7" i="2"/>
  <c r="K7" i="2"/>
  <c r="J10" i="2"/>
  <c r="K10" i="2"/>
  <c r="J14" i="2"/>
  <c r="K14" i="2"/>
  <c r="J11" i="2"/>
  <c r="K11" i="2"/>
  <c r="J13" i="2"/>
  <c r="K13" i="2"/>
  <c r="J12" i="2"/>
  <c r="K12" i="2"/>
  <c r="J16" i="2"/>
  <c r="K16" i="2"/>
  <c r="J15" i="2"/>
  <c r="K15" i="2"/>
  <c r="J17" i="2"/>
  <c r="K17" i="2"/>
  <c r="J20" i="2"/>
  <c r="K20" i="2"/>
  <c r="J18" i="2"/>
  <c r="K18" i="2"/>
  <c r="J19" i="2"/>
  <c r="K19" i="2"/>
  <c r="J21" i="2"/>
  <c r="K21" i="2"/>
  <c r="J22" i="2"/>
  <c r="K22" i="2"/>
  <c r="J23" i="2"/>
  <c r="K23" i="2"/>
  <c r="J24" i="2"/>
  <c r="K24" i="2"/>
  <c r="J27" i="2"/>
  <c r="K27" i="2"/>
  <c r="J25" i="2"/>
  <c r="K25" i="2"/>
  <c r="J26" i="2"/>
  <c r="K26" i="2"/>
  <c r="J28" i="2"/>
  <c r="K28" i="2"/>
  <c r="J30" i="2"/>
  <c r="K30" i="2"/>
  <c r="J29" i="2"/>
  <c r="K29" i="2"/>
  <c r="J32" i="2"/>
  <c r="K32" i="2"/>
  <c r="J31" i="2"/>
  <c r="K31" i="2"/>
  <c r="J34" i="2"/>
  <c r="K34" i="2"/>
  <c r="J33" i="2"/>
  <c r="K33" i="2"/>
  <c r="J37" i="2"/>
  <c r="K37" i="2"/>
  <c r="J35" i="2"/>
  <c r="K35" i="2"/>
  <c r="J36" i="2"/>
  <c r="K36" i="2"/>
  <c r="J38" i="2"/>
  <c r="K38" i="2"/>
  <c r="J42" i="2"/>
  <c r="K42" i="2"/>
  <c r="J39" i="2"/>
  <c r="K39" i="2"/>
  <c r="J40" i="2"/>
  <c r="K40" i="2"/>
  <c r="J41" i="2"/>
  <c r="K41" i="2"/>
  <c r="J44" i="2"/>
  <c r="K44" i="2"/>
  <c r="J43" i="2"/>
  <c r="K43" i="2"/>
  <c r="J45" i="2"/>
  <c r="K45" i="2"/>
  <c r="J48" i="2"/>
  <c r="K48" i="2"/>
  <c r="J46" i="2"/>
  <c r="K46" i="2"/>
  <c r="J47" i="2"/>
  <c r="K47" i="2"/>
  <c r="J50" i="2"/>
  <c r="K50" i="2"/>
  <c r="J49" i="2"/>
  <c r="K49" i="2"/>
  <c r="J51" i="2"/>
  <c r="K51" i="2"/>
  <c r="J52" i="2"/>
  <c r="K52" i="2"/>
  <c r="J53" i="2"/>
  <c r="K53" i="2"/>
  <c r="J55" i="2"/>
  <c r="K55" i="2"/>
  <c r="J54" i="2"/>
  <c r="K54" i="2"/>
  <c r="J56" i="2"/>
  <c r="K56" i="2"/>
  <c r="J59" i="2"/>
  <c r="K59" i="2"/>
  <c r="J57" i="2"/>
  <c r="K57" i="2"/>
  <c r="J58" i="2"/>
  <c r="K58" i="2"/>
  <c r="J61" i="2"/>
  <c r="K61" i="2"/>
  <c r="J60" i="2"/>
  <c r="K60" i="2"/>
  <c r="J63" i="2"/>
  <c r="K63" i="2"/>
  <c r="J62" i="2"/>
  <c r="K62" i="2"/>
  <c r="J65" i="2"/>
  <c r="K65" i="2"/>
  <c r="J64" i="2"/>
  <c r="K64" i="2"/>
  <c r="J67" i="2"/>
  <c r="K67" i="2"/>
  <c r="J66" i="2"/>
  <c r="K66" i="2"/>
  <c r="J69" i="2"/>
  <c r="K69" i="2"/>
  <c r="J68" i="2"/>
  <c r="K68" i="2"/>
  <c r="J70" i="2"/>
  <c r="K70" i="2"/>
  <c r="J71" i="2"/>
  <c r="K71" i="2"/>
  <c r="J73" i="2"/>
  <c r="K73" i="2"/>
  <c r="J72" i="2"/>
  <c r="K72" i="2"/>
  <c r="J76" i="2"/>
  <c r="K76" i="2"/>
  <c r="J74" i="2"/>
  <c r="K74" i="2"/>
  <c r="J75" i="2"/>
  <c r="K75" i="2"/>
  <c r="J77" i="2"/>
  <c r="K77" i="2"/>
  <c r="J79" i="2"/>
  <c r="K79" i="2"/>
  <c r="J78" i="2"/>
  <c r="K78" i="2"/>
  <c r="J81" i="2"/>
  <c r="K81" i="2"/>
  <c r="J80" i="2"/>
  <c r="K80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3" i="2"/>
  <c r="K93" i="2"/>
  <c r="J91" i="2"/>
  <c r="K91" i="2"/>
  <c r="J92" i="2"/>
  <c r="K92" i="2"/>
  <c r="J94" i="2"/>
  <c r="K94" i="2"/>
  <c r="J96" i="2"/>
  <c r="K96" i="2"/>
  <c r="J95" i="2"/>
  <c r="K95" i="2"/>
  <c r="J97" i="2"/>
  <c r="K97" i="2"/>
  <c r="J98" i="2"/>
  <c r="K98" i="2"/>
  <c r="J99" i="2"/>
  <c r="K99" i="2"/>
  <c r="J102" i="2"/>
  <c r="K102" i="2"/>
  <c r="J100" i="2"/>
  <c r="K100" i="2"/>
  <c r="J101" i="2"/>
  <c r="K101" i="2"/>
  <c r="J104" i="2"/>
  <c r="K104" i="2"/>
  <c r="J103" i="2"/>
  <c r="K103" i="2"/>
  <c r="J106" i="2"/>
  <c r="K106" i="2"/>
  <c r="J105" i="2"/>
  <c r="K105" i="2"/>
  <c r="J107" i="2"/>
  <c r="K107" i="2"/>
  <c r="J110" i="2"/>
  <c r="K110" i="2"/>
  <c r="J108" i="2"/>
  <c r="K108" i="2"/>
  <c r="J109" i="2"/>
  <c r="K109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20" i="2"/>
  <c r="K120" i="2"/>
  <c r="J119" i="2"/>
  <c r="K119" i="2"/>
  <c r="J121" i="2"/>
  <c r="K121" i="2"/>
  <c r="J123" i="2"/>
  <c r="K123" i="2"/>
  <c r="J122" i="2"/>
  <c r="K122" i="2"/>
  <c r="J124" i="2"/>
  <c r="K124" i="2"/>
  <c r="J125" i="2"/>
  <c r="K125" i="2"/>
  <c r="J126" i="2"/>
  <c r="K126" i="2"/>
  <c r="J128" i="2"/>
  <c r="K128" i="2"/>
  <c r="J127" i="2"/>
  <c r="K127" i="2"/>
  <c r="J129" i="2"/>
  <c r="K129" i="2"/>
  <c r="J130" i="2"/>
  <c r="K130" i="2"/>
  <c r="J131" i="2"/>
  <c r="K131" i="2"/>
  <c r="J134" i="2"/>
  <c r="K134" i="2"/>
  <c r="J132" i="2"/>
  <c r="K132" i="2"/>
  <c r="J133" i="2"/>
  <c r="K133" i="2"/>
  <c r="J136" i="2"/>
  <c r="K136" i="2"/>
  <c r="J135" i="2"/>
  <c r="K135" i="2"/>
  <c r="J137" i="2"/>
  <c r="K137" i="2"/>
  <c r="J139" i="2"/>
  <c r="K139" i="2"/>
  <c r="J138" i="2"/>
  <c r="K138" i="2"/>
  <c r="B8" i="2"/>
  <c r="B9" i="2"/>
  <c r="B10" i="2"/>
  <c r="B16" i="2"/>
  <c r="B18" i="2"/>
  <c r="B17" i="2"/>
  <c r="B19" i="2"/>
  <c r="B11" i="2"/>
</calcChain>
</file>

<file path=xl/sharedStrings.xml><?xml version="1.0" encoding="utf-8"?>
<sst xmlns="http://schemas.openxmlformats.org/spreadsheetml/2006/main" count="25" uniqueCount="21">
  <si>
    <t>i</t>
  </si>
  <si>
    <t>Average</t>
  </si>
  <si>
    <t>Sigma</t>
  </si>
  <si>
    <t>Sorted</t>
  </si>
  <si>
    <t>S</t>
  </si>
  <si>
    <t>AD</t>
  </si>
  <si>
    <t>AD*</t>
  </si>
  <si>
    <t>p Value</t>
  </si>
  <si>
    <t>p Value  Calculations</t>
  </si>
  <si>
    <t>p</t>
  </si>
  <si>
    <r>
      <t>F(X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  <scheme val="minor"/>
      </rPr>
      <t>)</t>
    </r>
  </si>
  <si>
    <r>
      <t>1-F(X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  <scheme val="minor"/>
      </rPr>
      <t>)</t>
    </r>
  </si>
  <si>
    <r>
      <t>1-F(X</t>
    </r>
    <r>
      <rPr>
        <vertAlign val="subscript"/>
        <sz val="11"/>
        <color indexed="8"/>
        <rFont val="Calibri"/>
        <family val="2"/>
      </rPr>
      <t>n-i+1</t>
    </r>
    <r>
      <rPr>
        <sz val="11"/>
        <color theme="1"/>
        <rFont val="Calibri"/>
        <family val="2"/>
        <scheme val="minor"/>
      </rPr>
      <t>)</t>
    </r>
  </si>
  <si>
    <t>n</t>
  </si>
  <si>
    <t>z</t>
  </si>
  <si>
    <t>Please use freely but keep this</t>
  </si>
  <si>
    <t>www.spcforexcel.com</t>
  </si>
  <si>
    <t>adjusted for small sample size</t>
  </si>
  <si>
    <t>Statistics</t>
  </si>
  <si>
    <t>Your Data</t>
  </si>
  <si>
    <t>Directions: Delete data in Column E (E3 to end). Enter your data in Column E (E3 to end). If your data exceeds 200 cases, extend columns E - L by highlighting row 201 of this column range and corner extending.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</si>
</sst>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170" fontId="0" fillId="0" borderId="0" xfId="0" applyNumberFormat="1"/>
    <xf numFmtId="0" fontId="4" fillId="0" borderId="0" xfId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Normal Probability Plot</a:t>
            </a:r>
          </a:p>
        </c:rich>
      </c:tx>
      <c:layout>
        <c:manualLayout>
          <c:xMode val="edge"/>
          <c:yMode val="edge"/>
          <c:x val="0.32709405074365705"/>
          <c:y val="3.315024363676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0448188555273"/>
          <c:y val="0.19061374470752027"/>
          <c:w val="0.66877179826155186"/>
          <c:h val="0.6768169196136588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'Anderson-Darling Calculation'!$G$3:$G$202</c:f>
              <c:numCache>
                <c:formatCode>General</c:formatCode>
                <c:ptCount val="200"/>
                <c:pt idx="0">
                  <c:v>16.100000000000001</c:v>
                </c:pt>
                <c:pt idx="1">
                  <c:v>16.3</c:v>
                </c:pt>
                <c:pt idx="2">
                  <c:v>16.3</c:v>
                </c:pt>
                <c:pt idx="3">
                  <c:v>16.399999999999999</c:v>
                </c:pt>
                <c:pt idx="4">
                  <c:v>16.600000000000001</c:v>
                </c:pt>
                <c:pt idx="5">
                  <c:v>16.8</c:v>
                </c:pt>
                <c:pt idx="6">
                  <c:v>16.899999999999999</c:v>
                </c:pt>
                <c:pt idx="7">
                  <c:v>17.100000000000001</c:v>
                </c:pt>
                <c:pt idx="8">
                  <c:v>17.100000000000001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17.2</c:v>
                </c:pt>
                <c:pt idx="12">
                  <c:v>17.2</c:v>
                </c:pt>
                <c:pt idx="13">
                  <c:v>17.3</c:v>
                </c:pt>
                <c:pt idx="14">
                  <c:v>17.3</c:v>
                </c:pt>
                <c:pt idx="15">
                  <c:v>17.3</c:v>
                </c:pt>
                <c:pt idx="16">
                  <c:v>17.3</c:v>
                </c:pt>
                <c:pt idx="17">
                  <c:v>17.399999999999999</c:v>
                </c:pt>
                <c:pt idx="18">
                  <c:v>17.399999999999999</c:v>
                </c:pt>
                <c:pt idx="19">
                  <c:v>17.5</c:v>
                </c:pt>
                <c:pt idx="20">
                  <c:v>17.5</c:v>
                </c:pt>
                <c:pt idx="21">
                  <c:v>17.5</c:v>
                </c:pt>
                <c:pt idx="22">
                  <c:v>17.600000000000001</c:v>
                </c:pt>
                <c:pt idx="23">
                  <c:v>17.7</c:v>
                </c:pt>
                <c:pt idx="24">
                  <c:v>17.7</c:v>
                </c:pt>
                <c:pt idx="25">
                  <c:v>17.7</c:v>
                </c:pt>
                <c:pt idx="26">
                  <c:v>17.8</c:v>
                </c:pt>
                <c:pt idx="27">
                  <c:v>17.899999999999999</c:v>
                </c:pt>
                <c:pt idx="28">
                  <c:v>17.899999999999999</c:v>
                </c:pt>
                <c:pt idx="29">
                  <c:v>17.899999999999999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18.100000000000001</c:v>
                </c:pt>
                <c:pt idx="34">
                  <c:v>18.100000000000001</c:v>
                </c:pt>
                <c:pt idx="35">
                  <c:v>18.100000000000001</c:v>
                </c:pt>
                <c:pt idx="36">
                  <c:v>18.100000000000001</c:v>
                </c:pt>
                <c:pt idx="37">
                  <c:v>18.2</c:v>
                </c:pt>
                <c:pt idx="38">
                  <c:v>18.2</c:v>
                </c:pt>
                <c:pt idx="39">
                  <c:v>18.3</c:v>
                </c:pt>
                <c:pt idx="40">
                  <c:v>18.3</c:v>
                </c:pt>
                <c:pt idx="41">
                  <c:v>18.3</c:v>
                </c:pt>
                <c:pt idx="42">
                  <c:v>18.3</c:v>
                </c:pt>
                <c:pt idx="43">
                  <c:v>18.3</c:v>
                </c:pt>
                <c:pt idx="44">
                  <c:v>18.3</c:v>
                </c:pt>
                <c:pt idx="45">
                  <c:v>18.3</c:v>
                </c:pt>
                <c:pt idx="46">
                  <c:v>18.3</c:v>
                </c:pt>
                <c:pt idx="47">
                  <c:v>18.399999999999999</c:v>
                </c:pt>
                <c:pt idx="48">
                  <c:v>18.399999999999999</c:v>
                </c:pt>
                <c:pt idx="49">
                  <c:v>18.399999999999999</c:v>
                </c:pt>
                <c:pt idx="50">
                  <c:v>18.399999999999999</c:v>
                </c:pt>
                <c:pt idx="51">
                  <c:v>18.5</c:v>
                </c:pt>
                <c:pt idx="52">
                  <c:v>18.5</c:v>
                </c:pt>
                <c:pt idx="53">
                  <c:v>18.5</c:v>
                </c:pt>
                <c:pt idx="54">
                  <c:v>18.5</c:v>
                </c:pt>
                <c:pt idx="55">
                  <c:v>18.5</c:v>
                </c:pt>
                <c:pt idx="56">
                  <c:v>18.5</c:v>
                </c:pt>
                <c:pt idx="57">
                  <c:v>18.5</c:v>
                </c:pt>
                <c:pt idx="58">
                  <c:v>18.5</c:v>
                </c:pt>
                <c:pt idx="59">
                  <c:v>18.5</c:v>
                </c:pt>
                <c:pt idx="60">
                  <c:v>18.600000000000001</c:v>
                </c:pt>
                <c:pt idx="61">
                  <c:v>18.600000000000001</c:v>
                </c:pt>
                <c:pt idx="62">
                  <c:v>18.600000000000001</c:v>
                </c:pt>
                <c:pt idx="63">
                  <c:v>18.600000000000001</c:v>
                </c:pt>
                <c:pt idx="64">
                  <c:v>18.7</c:v>
                </c:pt>
                <c:pt idx="65">
                  <c:v>18.7</c:v>
                </c:pt>
                <c:pt idx="66">
                  <c:v>18.7</c:v>
                </c:pt>
                <c:pt idx="67">
                  <c:v>18.7</c:v>
                </c:pt>
                <c:pt idx="68">
                  <c:v>18.8</c:v>
                </c:pt>
                <c:pt idx="69">
                  <c:v>18.8</c:v>
                </c:pt>
                <c:pt idx="70">
                  <c:v>18.8</c:v>
                </c:pt>
                <c:pt idx="71">
                  <c:v>18.8</c:v>
                </c:pt>
                <c:pt idx="72">
                  <c:v>18.8</c:v>
                </c:pt>
                <c:pt idx="73">
                  <c:v>18.899999999999999</c:v>
                </c:pt>
                <c:pt idx="74">
                  <c:v>18.899999999999999</c:v>
                </c:pt>
                <c:pt idx="75">
                  <c:v>18.899999999999999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19.100000000000001</c:v>
                </c:pt>
                <c:pt idx="83">
                  <c:v>19.100000000000001</c:v>
                </c:pt>
                <c:pt idx="84">
                  <c:v>19.100000000000001</c:v>
                </c:pt>
                <c:pt idx="85">
                  <c:v>19.100000000000001</c:v>
                </c:pt>
                <c:pt idx="86">
                  <c:v>19.100000000000001</c:v>
                </c:pt>
                <c:pt idx="87">
                  <c:v>19.2</c:v>
                </c:pt>
                <c:pt idx="88">
                  <c:v>19.2</c:v>
                </c:pt>
                <c:pt idx="89">
                  <c:v>19.2</c:v>
                </c:pt>
                <c:pt idx="90">
                  <c:v>19.3</c:v>
                </c:pt>
                <c:pt idx="91">
                  <c:v>19.3</c:v>
                </c:pt>
                <c:pt idx="92">
                  <c:v>19.3</c:v>
                </c:pt>
                <c:pt idx="93">
                  <c:v>19.3</c:v>
                </c:pt>
                <c:pt idx="94">
                  <c:v>19.399999999999999</c:v>
                </c:pt>
                <c:pt idx="95">
                  <c:v>19.399999999999999</c:v>
                </c:pt>
                <c:pt idx="96">
                  <c:v>19.399999999999999</c:v>
                </c:pt>
                <c:pt idx="97">
                  <c:v>19.399999999999999</c:v>
                </c:pt>
                <c:pt idx="98">
                  <c:v>19.399999999999999</c:v>
                </c:pt>
                <c:pt idx="99">
                  <c:v>19.5</c:v>
                </c:pt>
                <c:pt idx="100">
                  <c:v>19.5</c:v>
                </c:pt>
                <c:pt idx="101">
                  <c:v>19.5</c:v>
                </c:pt>
                <c:pt idx="102">
                  <c:v>19.5</c:v>
                </c:pt>
                <c:pt idx="103">
                  <c:v>19.600000000000001</c:v>
                </c:pt>
                <c:pt idx="104">
                  <c:v>19.600000000000001</c:v>
                </c:pt>
                <c:pt idx="105">
                  <c:v>19.600000000000001</c:v>
                </c:pt>
                <c:pt idx="106">
                  <c:v>19.600000000000001</c:v>
                </c:pt>
                <c:pt idx="107">
                  <c:v>19.600000000000001</c:v>
                </c:pt>
                <c:pt idx="108">
                  <c:v>19.7</c:v>
                </c:pt>
                <c:pt idx="109">
                  <c:v>19.7</c:v>
                </c:pt>
                <c:pt idx="110">
                  <c:v>19.7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19.899999999999999</c:v>
                </c:pt>
                <c:pt idx="115">
                  <c:v>19.899999999999999</c:v>
                </c:pt>
                <c:pt idx="116">
                  <c:v>19.899999999999999</c:v>
                </c:pt>
                <c:pt idx="117">
                  <c:v>19.899999999999999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20.100000000000001</c:v>
                </c:pt>
                <c:pt idx="122">
                  <c:v>20.100000000000001</c:v>
                </c:pt>
                <c:pt idx="123">
                  <c:v>20.2</c:v>
                </c:pt>
                <c:pt idx="124">
                  <c:v>20.3</c:v>
                </c:pt>
                <c:pt idx="125">
                  <c:v>20.399999999999999</c:v>
                </c:pt>
                <c:pt idx="126">
                  <c:v>20.399999999999999</c:v>
                </c:pt>
                <c:pt idx="127">
                  <c:v>20.399999999999999</c:v>
                </c:pt>
                <c:pt idx="128">
                  <c:v>20.5</c:v>
                </c:pt>
                <c:pt idx="129">
                  <c:v>20.5</c:v>
                </c:pt>
                <c:pt idx="130">
                  <c:v>20.5</c:v>
                </c:pt>
                <c:pt idx="131">
                  <c:v>20.5</c:v>
                </c:pt>
                <c:pt idx="132">
                  <c:v>20.6</c:v>
                </c:pt>
                <c:pt idx="133">
                  <c:v>20.6</c:v>
                </c:pt>
                <c:pt idx="134">
                  <c:v>20.7</c:v>
                </c:pt>
                <c:pt idx="135">
                  <c:v>20.8</c:v>
                </c:pt>
                <c:pt idx="136">
                  <c:v>20.9</c:v>
                </c:pt>
                <c:pt idx="137">
                  <c:v>20.9</c:v>
                </c:pt>
                <c:pt idx="138">
                  <c:v>21</c:v>
                </c:pt>
                <c:pt idx="139">
                  <c:v>21.4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xVal>
          <c:yVal>
            <c:numRef>
              <c:f>'Anderson-Darling Calculation'!$L$3:$L$202</c:f>
              <c:numCache>
                <c:formatCode>General</c:formatCode>
                <c:ptCount val="200"/>
                <c:pt idx="0">
                  <c:v>-2.5768157056643637</c:v>
                </c:pt>
                <c:pt idx="1">
                  <c:v>-2.253676540998629</c:v>
                </c:pt>
                <c:pt idx="2">
                  <c:v>-2.0699018308950512</c:v>
                </c:pt>
                <c:pt idx="3">
                  <c:v>-1.9373174317326844</c:v>
                </c:pt>
                <c:pt idx="4">
                  <c:v>-1.8319990177530494</c:v>
                </c:pt>
                <c:pt idx="5">
                  <c:v>-1.7437850334621019</c:v>
                </c:pt>
                <c:pt idx="6">
                  <c:v>-1.6673662758155805</c:v>
                </c:pt>
                <c:pt idx="7">
                  <c:v>-1.5996033280899549</c:v>
                </c:pt>
                <c:pt idx="8">
                  <c:v>-1.5384786536137631</c:v>
                </c:pt>
                <c:pt idx="9">
                  <c:v>-1.4826153436092895</c:v>
                </c:pt>
                <c:pt idx="10">
                  <c:v>-1.43102987763545</c:v>
                </c:pt>
                <c:pt idx="11">
                  <c:v>-1.3829941271006392</c:v>
                </c:pt>
                <c:pt idx="12">
                  <c:v>-1.3379532377585106</c:v>
                </c:pt>
                <c:pt idx="13">
                  <c:v>-1.2954742022093346</c:v>
                </c:pt>
                <c:pt idx="14">
                  <c:v>-1.2552122784689139</c:v>
                </c:pt>
                <c:pt idx="15">
                  <c:v>-1.2168882845316809</c:v>
                </c:pt>
                <c:pt idx="16">
                  <c:v>-1.1802727868295286</c:v>
                </c:pt>
                <c:pt idx="17">
                  <c:v>-1.1451748070146457</c:v>
                </c:pt>
                <c:pt idx="18">
                  <c:v>-1.1114335766029091</c:v>
                </c:pt>
                <c:pt idx="19">
                  <c:v>-1.0789123997706274</c:v>
                </c:pt>
                <c:pt idx="20">
                  <c:v>-1.0474940068175931</c:v>
                </c:pt>
                <c:pt idx="21">
                  <c:v>-1.0170769824594872</c:v>
                </c:pt>
                <c:pt idx="22">
                  <c:v>-0.98757298273868099</c:v>
                </c:pt>
                <c:pt idx="23">
                  <c:v>-0.95890453968260392</c:v>
                </c:pt>
                <c:pt idx="24">
                  <c:v>-0.93100331023794303</c:v>
                </c:pt>
                <c:pt idx="25">
                  <c:v>-0.90380866536633708</c:v>
                </c:pt>
                <c:pt idx="26">
                  <c:v>-0.87726654265007264</c:v>
                </c:pt>
                <c:pt idx="27">
                  <c:v>-0.8513285052261178</c:v>
                </c:pt>
                <c:pt idx="28">
                  <c:v>-0.8259509638725272</c:v>
                </c:pt>
                <c:pt idx="29">
                  <c:v>-0.80109452928194935</c:v>
                </c:pt>
                <c:pt idx="30">
                  <c:v>-0.77672346909285528</c:v>
                </c:pt>
                <c:pt idx="31">
                  <c:v>-0.7528052498747434</c:v>
                </c:pt>
                <c:pt idx="32">
                  <c:v>-0.72931014850769149</c:v>
                </c:pt>
                <c:pt idx="33">
                  <c:v>-0.70621092062998536</c:v>
                </c:pt>
                <c:pt idx="34">
                  <c:v>-0.68348251631360402</c:v>
                </c:pt>
                <c:pt idx="35">
                  <c:v>-0.66110183505512932</c:v>
                </c:pt>
                <c:pt idx="36">
                  <c:v>-0.63904751367660539</c:v>
                </c:pt>
                <c:pt idx="37">
                  <c:v>-0.61729974191771353</c:v>
                </c:pt>
                <c:pt idx="38">
                  <c:v>-0.59584010144197597</c:v>
                </c:pt>
                <c:pt idx="39">
                  <c:v>-0.57465142473135722</c:v>
                </c:pt>
                <c:pt idx="40">
                  <c:v>-0.553717670947528</c:v>
                </c:pt>
                <c:pt idx="41">
                  <c:v>-0.53302381632619555</c:v>
                </c:pt>
                <c:pt idx="42">
                  <c:v>-0.51255575706762879</c:v>
                </c:pt>
                <c:pt idx="43">
                  <c:v>-0.49230022301069837</c:v>
                </c:pt>
                <c:pt idx="44">
                  <c:v>-0.472244700643972</c:v>
                </c:pt>
                <c:pt idx="45">
                  <c:v>-0.4523773642270823</c:v>
                </c:pt>
                <c:pt idx="46">
                  <c:v>-0.43268701397766468</c:v>
                </c:pt>
                <c:pt idx="47">
                  <c:v>-0.41316302043074504</c:v>
                </c:pt>
                <c:pt idx="48">
                  <c:v>-0.39379527420412674</c:v>
                </c:pt>
                <c:pt idx="49">
                  <c:v>-0.37457414050962989</c:v>
                </c:pt>
                <c:pt idx="50">
                  <c:v>-0.35549041783953095</c:v>
                </c:pt>
                <c:pt idx="51">
                  <c:v>-0.33653530033316909</c:v>
                </c:pt>
                <c:pt idx="52">
                  <c:v>-0.31770034339279085</c:v>
                </c:pt>
                <c:pt idx="53">
                  <c:v>-0.29897743217218081</c:v>
                </c:pt>
                <c:pt idx="54">
                  <c:v>-0.28035875260808046</c:v>
                </c:pt>
                <c:pt idx="55">
                  <c:v>-0.2618367647040768</c:v>
                </c:pt>
                <c:pt idx="56">
                  <c:v>-0.24340417781063114</c:v>
                </c:pt>
                <c:pt idx="57">
                  <c:v>-0.22505392767406832</c:v>
                </c:pt>
                <c:pt idx="58">
                  <c:v>-0.20677915505239405</c:v>
                </c:pt>
                <c:pt idx="59">
                  <c:v>-0.18857318571734494</c:v>
                </c:pt>
                <c:pt idx="60">
                  <c:v>-0.17042951168060555</c:v>
                </c:pt>
                <c:pt idx="61">
                  <c:v>-0.15234177349806091</c:v>
                </c:pt>
                <c:pt idx="62">
                  <c:v>-0.13430374351964616</c:v>
                </c:pt>
                <c:pt idx="63">
                  <c:v>-0.11630930996408784</c:v>
                </c:pt>
                <c:pt idx="64">
                  <c:v>-9.8352461707857775E-2</c:v>
                </c:pt>
                <c:pt idx="65">
                  <c:v>-8.0427273686169864E-2</c:v>
                </c:pt>
                <c:pt idx="66">
                  <c:v>-6.2527892811020142E-2</c:v>
                </c:pt>
                <c:pt idx="67">
                  <c:v>-4.464852431723397E-2</c:v>
                </c:pt>
                <c:pt idx="68">
                  <c:v>-2.6783418452355736E-2</c:v>
                </c:pt>
                <c:pt idx="69">
                  <c:v>-8.9268574300863518E-3</c:v>
                </c:pt>
                <c:pt idx="70">
                  <c:v>8.9268574300863518E-3</c:v>
                </c:pt>
                <c:pt idx="71">
                  <c:v>2.6783418452355601E-2</c:v>
                </c:pt>
                <c:pt idx="72">
                  <c:v>4.464852431723397E-2</c:v>
                </c:pt>
                <c:pt idx="73">
                  <c:v>6.2527892811020003E-2</c:v>
                </c:pt>
                <c:pt idx="74">
                  <c:v>8.0427273686169864E-2</c:v>
                </c:pt>
                <c:pt idx="75">
                  <c:v>9.8352461707857913E-2</c:v>
                </c:pt>
                <c:pt idx="76">
                  <c:v>0.11630930996408784</c:v>
                </c:pt>
                <c:pt idx="77">
                  <c:v>0.1343037435196463</c:v>
                </c:pt>
                <c:pt idx="78">
                  <c:v>0.15234177349806091</c:v>
                </c:pt>
                <c:pt idx="79">
                  <c:v>0.17042951168060555</c:v>
                </c:pt>
                <c:pt idx="80">
                  <c:v>0.1885731857173448</c:v>
                </c:pt>
                <c:pt idx="81">
                  <c:v>0.20677915505239405</c:v>
                </c:pt>
                <c:pt idx="82">
                  <c:v>0.2250539276740682</c:v>
                </c:pt>
                <c:pt idx="83">
                  <c:v>0.24340417781063114</c:v>
                </c:pt>
                <c:pt idx="84">
                  <c:v>0.26183676470407691</c:v>
                </c:pt>
                <c:pt idx="85">
                  <c:v>0.28035875260808046</c:v>
                </c:pt>
                <c:pt idx="86">
                  <c:v>0.29897743217218092</c:v>
                </c:pt>
                <c:pt idx="87">
                  <c:v>0.31770034339279069</c:v>
                </c:pt>
                <c:pt idx="88">
                  <c:v>0.33653530033316909</c:v>
                </c:pt>
                <c:pt idx="89">
                  <c:v>0.35549041783953067</c:v>
                </c:pt>
                <c:pt idx="90">
                  <c:v>0.37457414050962989</c:v>
                </c:pt>
                <c:pt idx="91">
                  <c:v>0.3937952742041268</c:v>
                </c:pt>
                <c:pt idx="92">
                  <c:v>0.41316302043074504</c:v>
                </c:pt>
                <c:pt idx="93">
                  <c:v>0.43268701397766485</c:v>
                </c:pt>
                <c:pt idx="94">
                  <c:v>0.4523773642270823</c:v>
                </c:pt>
                <c:pt idx="95">
                  <c:v>0.47224470064397234</c:v>
                </c:pt>
                <c:pt idx="96">
                  <c:v>0.4923002230106982</c:v>
                </c:pt>
                <c:pt idx="97">
                  <c:v>0.51255575706762879</c:v>
                </c:pt>
                <c:pt idx="98">
                  <c:v>0.53302381632619555</c:v>
                </c:pt>
                <c:pt idx="99">
                  <c:v>0.553717670947528</c:v>
                </c:pt>
                <c:pt idx="100">
                  <c:v>0.57465142473135711</c:v>
                </c:pt>
                <c:pt idx="101">
                  <c:v>0.59584010144197597</c:v>
                </c:pt>
                <c:pt idx="102">
                  <c:v>0.61729974191771353</c:v>
                </c:pt>
                <c:pt idx="103">
                  <c:v>0.63904751367660539</c:v>
                </c:pt>
                <c:pt idx="104">
                  <c:v>0.66110183505512932</c:v>
                </c:pt>
                <c:pt idx="105">
                  <c:v>0.68348251631360402</c:v>
                </c:pt>
                <c:pt idx="106">
                  <c:v>0.70621092062998536</c:v>
                </c:pt>
                <c:pt idx="107">
                  <c:v>0.72931014850769149</c:v>
                </c:pt>
                <c:pt idx="108">
                  <c:v>0.7528052498747434</c:v>
                </c:pt>
                <c:pt idx="109">
                  <c:v>0.77672346909285528</c:v>
                </c:pt>
                <c:pt idx="110">
                  <c:v>0.80109452928194935</c:v>
                </c:pt>
                <c:pt idx="111">
                  <c:v>0.8259509638725272</c:v>
                </c:pt>
                <c:pt idx="112">
                  <c:v>0.85132850522611758</c:v>
                </c:pt>
                <c:pt idx="113">
                  <c:v>0.87726654265007264</c:v>
                </c:pt>
                <c:pt idx="114">
                  <c:v>0.90380866536633531</c:v>
                </c:pt>
                <c:pt idx="115">
                  <c:v>0.93100331023794303</c:v>
                </c:pt>
                <c:pt idx="116">
                  <c:v>0.95890453968260358</c:v>
                </c:pt>
                <c:pt idx="117">
                  <c:v>0.98757298273868099</c:v>
                </c:pt>
                <c:pt idx="118">
                  <c:v>1.0170769824594872</c:v>
                </c:pt>
                <c:pt idx="119">
                  <c:v>1.0474940068175926</c:v>
                </c:pt>
                <c:pt idx="120">
                  <c:v>1.0789123997706274</c:v>
                </c:pt>
                <c:pt idx="121">
                  <c:v>1.1114335766029086</c:v>
                </c:pt>
                <c:pt idx="122">
                  <c:v>1.1451748070146457</c:v>
                </c:pt>
                <c:pt idx="123">
                  <c:v>1.1802727868295286</c:v>
                </c:pt>
                <c:pt idx="124">
                  <c:v>1.2168882845316809</c:v>
                </c:pt>
                <c:pt idx="125">
                  <c:v>1.2552122784689139</c:v>
                </c:pt>
                <c:pt idx="126">
                  <c:v>1.2954742022093346</c:v>
                </c:pt>
                <c:pt idx="127">
                  <c:v>1.3379532377585106</c:v>
                </c:pt>
                <c:pt idx="128">
                  <c:v>1.3829941271006378</c:v>
                </c:pt>
                <c:pt idx="129">
                  <c:v>1.4310298776354489</c:v>
                </c:pt>
                <c:pt idx="130">
                  <c:v>1.4826153436092886</c:v>
                </c:pt>
                <c:pt idx="131">
                  <c:v>1.5384786536137618</c:v>
                </c:pt>
                <c:pt idx="132">
                  <c:v>1.599603328089954</c:v>
                </c:pt>
                <c:pt idx="133">
                  <c:v>1.6673662758155794</c:v>
                </c:pt>
                <c:pt idx="134">
                  <c:v>1.7437850334621006</c:v>
                </c:pt>
                <c:pt idx="135">
                  <c:v>1.8319990177530474</c:v>
                </c:pt>
                <c:pt idx="136">
                  <c:v>1.9373174317326829</c:v>
                </c:pt>
                <c:pt idx="137">
                  <c:v>2.0699018308950485</c:v>
                </c:pt>
                <c:pt idx="138">
                  <c:v>2.2536765409986268</c:v>
                </c:pt>
                <c:pt idx="139">
                  <c:v>2.5768157056643521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'Anderson-Darling Calculation'!$M$3:$M$5</c:f>
              <c:numCache>
                <c:formatCode>General</c:formatCode>
                <c:ptCount val="3"/>
                <c:pt idx="0">
                  <c:v>15.440719496533584</c:v>
                </c:pt>
                <c:pt idx="1">
                  <c:v>18.802142857142858</c:v>
                </c:pt>
                <c:pt idx="2">
                  <c:v>22.163566217752134</c:v>
                </c:pt>
              </c:numCache>
            </c:numRef>
          </c:xVal>
          <c:yVal>
            <c:numRef>
              <c:f>'Anderson-Darling Calculation'!$N$3:$N$5</c:f>
              <c:numCache>
                <c:formatCode>General</c:formatCode>
                <c:ptCount val="3"/>
                <c:pt idx="0">
                  <c:v>-3</c:v>
                </c:pt>
                <c:pt idx="1">
                  <c:v>0</c:v>
                </c:pt>
                <c:pt idx="2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154048"/>
        <c:axId val="235171840"/>
      </c:scatterChart>
      <c:valAx>
        <c:axId val="23315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4604317585301837"/>
              <c:y val="0.89781827768217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5171840"/>
        <c:crosses val="autoZero"/>
        <c:crossBetween val="midCat"/>
      </c:valAx>
      <c:valAx>
        <c:axId val="235171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z</a:t>
                </a:r>
              </a:p>
            </c:rich>
          </c:tx>
          <c:layout>
            <c:manualLayout>
              <c:xMode val="edge"/>
              <c:yMode val="edge"/>
              <c:x val="4.1667979002624672E-2"/>
              <c:y val="0.51659105525716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33154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144780</xdr:colOff>
      <xdr:row>6</xdr:row>
      <xdr:rowOff>38100</xdr:rowOff>
    </xdr:from>
    <xdr:to>
      <xdr:col>19</xdr:col>
      <xdr:colOff>449580</xdr:colOff>
      <xdr:row>24</xdr:row>
      <xdr:rowOff>53340</xdr:rowOff>
    </xdr:to>
    <xdr:graphicFrame macro="">
      <xdr:nvGraphicFramePr>
        <xdr:cNvPr id="2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60960</xdr:colOff>
      <xdr:row>1</xdr:row>
      <xdr:rowOff>60960</xdr:rowOff>
    </xdr:from>
    <xdr:to>
      <xdr:col>19</xdr:col>
      <xdr:colOff>548640</xdr:colOff>
      <xdr:row>4</xdr:row>
      <xdr:rowOff>30480</xdr:rowOff>
    </xdr:to>
    <xdr:pic>
      <xdr:nvPicPr>
        <xdr:cNvPr id="2082" name="Picture 3" descr="Anderson-Darling Statisti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1104900"/>
          <a:ext cx="35356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pcfor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02"/>
  <sheetViews>
    <sheetView tabSelected="1" workbookViewId="0">
      <selection sqref="A1:E1"/>
    </sheetView>
  </sheetViews>
  <sheetFormatPr defaultRowHeight="14.4" x14ac:dyDescent="0.3"/>
  <cols>
    <col min="5" max="5" width="10.21875" customWidth="1"/>
    <col min="10" max="10" width="10.77734375" customWidth="1"/>
  </cols>
  <sheetData>
    <row r="1" spans="1:16" ht="82.2" customHeight="1" x14ac:dyDescent="0.3">
      <c r="A1" s="8" t="s">
        <v>20</v>
      </c>
      <c r="B1" s="8"/>
      <c r="C1" s="8"/>
      <c r="D1" s="8"/>
      <c r="E1" s="8"/>
    </row>
    <row r="2" spans="1:16" ht="20.399999999999999" customHeight="1" x14ac:dyDescent="0.35">
      <c r="A2" s="9" t="s">
        <v>18</v>
      </c>
      <c r="B2" s="9"/>
      <c r="E2" s="6" t="s">
        <v>19</v>
      </c>
      <c r="F2" s="1" t="s">
        <v>0</v>
      </c>
      <c r="G2" s="1" t="s">
        <v>3</v>
      </c>
      <c r="H2" s="1" t="s">
        <v>10</v>
      </c>
      <c r="I2" s="1" t="s">
        <v>11</v>
      </c>
      <c r="J2" s="1" t="s">
        <v>12</v>
      </c>
      <c r="K2" s="1" t="s">
        <v>4</v>
      </c>
      <c r="L2" s="1" t="s">
        <v>14</v>
      </c>
      <c r="P2" s="1"/>
    </row>
    <row r="3" spans="1:16" x14ac:dyDescent="0.3">
      <c r="E3">
        <v>17.3</v>
      </c>
      <c r="F3">
        <f>IF(ISBLANK(E3),"",1)</f>
        <v>1</v>
      </c>
      <c r="G3">
        <f>IF(ISBLANK(E3), NA(),SMALL(E$3:E$202,F3))</f>
        <v>16.100000000000001</v>
      </c>
      <c r="H3">
        <f>IF(ISBLANK(E3),"",NORMDIST(G3, $B$4, $B$5, TRUE))</f>
        <v>7.9412182994119881E-3</v>
      </c>
      <c r="I3">
        <f>IF(ISBLANK(E3), "", 1-H3)</f>
        <v>0.99205878170058803</v>
      </c>
      <c r="J3">
        <f>IF(ISBLANK(E3),"",SMALL(I$3:I$202,F3))</f>
        <v>1.0210182263855172E-2</v>
      </c>
      <c r="K3">
        <f>IF(ISBLANK(E3),"",(2*F3-1)*(LN(H3)+LN(J3)))</f>
        <v>-9.4200583727413978</v>
      </c>
      <c r="L3">
        <f>IF(E3="",NA(),NORMSINV((F3-0.3)/($B$6+0.4)))</f>
        <v>-2.5768157056643637</v>
      </c>
      <c r="M3">
        <f>N3*$B$5+$B$4</f>
        <v>15.440719496533584</v>
      </c>
      <c r="N3">
        <v>-3</v>
      </c>
    </row>
    <row r="4" spans="1:16" x14ac:dyDescent="0.3">
      <c r="A4" t="s">
        <v>1</v>
      </c>
      <c r="B4">
        <f>AVERAGE(E3:E202)</f>
        <v>18.802142857142858</v>
      </c>
      <c r="E4">
        <v>19</v>
      </c>
      <c r="F4">
        <f>IF(ISBLANK(E4),"",F3+1)</f>
        <v>2</v>
      </c>
      <c r="G4">
        <f t="shared" ref="G4:G67" si="0">IF(ISBLANK(E4), NA(),SMALL(E$3:E$202,F4))</f>
        <v>16.3</v>
      </c>
      <c r="H4">
        <f t="shared" ref="H4:H67" si="1">IF(ISBLANK(E4),"",NORMDIST(G4, $B$4, $B$5, TRUE))</f>
        <v>1.2770841242023072E-2</v>
      </c>
      <c r="I4">
        <f t="shared" ref="I4:I67" si="2">IF(ISBLANK(E4), "", 1-H4)</f>
        <v>0.9872291587579769</v>
      </c>
      <c r="J4">
        <f t="shared" ref="J4:J67" si="3">IF(ISBLANK(E4),"",SMALL(I$3:I$202,F4))</f>
        <v>2.4907944289578099E-2</v>
      </c>
      <c r="K4">
        <f t="shared" ref="K4:K67" si="4">IF(ISBLANK(E4),"",(2*F4-1)*(LN(H4)+LN(J4)))</f>
        <v>-24.159477639896043</v>
      </c>
      <c r="L4">
        <f t="shared" ref="L4:L67" si="5">IF(E4="",NA(),NORMSINV((F4-0.3)/($B$6+0.4)))</f>
        <v>-2.253676540998629</v>
      </c>
      <c r="M4">
        <f>N4*$B$5+$B$4</f>
        <v>18.802142857142858</v>
      </c>
      <c r="N4">
        <v>0</v>
      </c>
    </row>
    <row r="5" spans="1:16" x14ac:dyDescent="0.3">
      <c r="A5" t="s">
        <v>2</v>
      </c>
      <c r="B5">
        <f>STDEV(E3:E202)</f>
        <v>1.1204744535364248</v>
      </c>
      <c r="E5">
        <v>18.2</v>
      </c>
      <c r="F5">
        <f t="shared" ref="F5:F68" si="6">IF(ISBLANK(E5),"",F4+1)</f>
        <v>3</v>
      </c>
      <c r="G5">
        <f t="shared" si="0"/>
        <v>16.3</v>
      </c>
      <c r="H5">
        <f t="shared" si="1"/>
        <v>1.2770841242023072E-2</v>
      </c>
      <c r="I5">
        <f t="shared" si="2"/>
        <v>0.9872291587579769</v>
      </c>
      <c r="J5">
        <f t="shared" si="3"/>
        <v>3.0582998193588895E-2</v>
      </c>
      <c r="K5">
        <f t="shared" si="4"/>
        <v>-39.239508868499456</v>
      </c>
      <c r="L5">
        <f t="shared" si="5"/>
        <v>-2.0699018308950512</v>
      </c>
      <c r="M5">
        <f>N5*$B$5+$B$4</f>
        <v>22.163566217752134</v>
      </c>
      <c r="N5">
        <v>3</v>
      </c>
    </row>
    <row r="6" spans="1:16" x14ac:dyDescent="0.3">
      <c r="A6" t="s">
        <v>13</v>
      </c>
      <c r="B6">
        <f>COUNTA(E3:E202)</f>
        <v>140</v>
      </c>
      <c r="E6">
        <v>19</v>
      </c>
      <c r="F6">
        <f t="shared" si="6"/>
        <v>4</v>
      </c>
      <c r="G6">
        <f t="shared" si="0"/>
        <v>16.399999999999999</v>
      </c>
      <c r="H6">
        <f t="shared" si="1"/>
        <v>1.6021963786710513E-2</v>
      </c>
      <c r="I6">
        <f t="shared" si="2"/>
        <v>0.9839780362132895</v>
      </c>
      <c r="J6">
        <f t="shared" si="3"/>
        <v>3.0582998193588895E-2</v>
      </c>
      <c r="K6">
        <f t="shared" si="4"/>
        <v>-53.347740603065553</v>
      </c>
      <c r="L6">
        <f t="shared" si="5"/>
        <v>-1.9373174317326844</v>
      </c>
    </row>
    <row r="7" spans="1:16" x14ac:dyDescent="0.3">
      <c r="E7">
        <v>19</v>
      </c>
      <c r="F7">
        <f t="shared" si="6"/>
        <v>5</v>
      </c>
      <c r="G7">
        <f t="shared" si="0"/>
        <v>16.600000000000001</v>
      </c>
      <c r="H7">
        <f t="shared" si="1"/>
        <v>2.4685921999517302E-2</v>
      </c>
      <c r="I7">
        <f t="shared" si="2"/>
        <v>0.97531407800048275</v>
      </c>
      <c r="J7">
        <f t="shared" si="3"/>
        <v>3.7289433196601385E-2</v>
      </c>
      <c r="K7">
        <f t="shared" si="4"/>
        <v>-62.915106979387161</v>
      </c>
      <c r="L7">
        <f t="shared" si="5"/>
        <v>-1.8319990177530494</v>
      </c>
    </row>
    <row r="8" spans="1:16" x14ac:dyDescent="0.3">
      <c r="A8" t="s">
        <v>4</v>
      </c>
      <c r="B8">
        <f>SUM(K3:K202)</f>
        <v>-19633.179860991604</v>
      </c>
      <c r="E8">
        <v>20.399999999999999</v>
      </c>
      <c r="F8">
        <f t="shared" si="6"/>
        <v>6</v>
      </c>
      <c r="G8">
        <f t="shared" si="0"/>
        <v>16.8</v>
      </c>
      <c r="H8">
        <f t="shared" si="1"/>
        <v>3.6979202777193756E-2</v>
      </c>
      <c r="I8">
        <f t="shared" si="2"/>
        <v>0.9630207972228062</v>
      </c>
      <c r="J8">
        <f t="shared" si="3"/>
        <v>4.515185797762411E-2</v>
      </c>
      <c r="K8">
        <f t="shared" si="4"/>
        <v>-70.346358062374691</v>
      </c>
      <c r="L8">
        <f t="shared" si="5"/>
        <v>-1.7437850334621019</v>
      </c>
    </row>
    <row r="9" spans="1:16" x14ac:dyDescent="0.3">
      <c r="A9" t="s">
        <v>5</v>
      </c>
      <c r="B9" s="4">
        <f>-B6-B8/B6</f>
        <v>0.23699900708288624</v>
      </c>
      <c r="E9">
        <v>18.3</v>
      </c>
      <c r="F9">
        <f t="shared" si="6"/>
        <v>7</v>
      </c>
      <c r="G9">
        <f t="shared" si="0"/>
        <v>16.899999999999999</v>
      </c>
      <c r="H9">
        <f t="shared" si="1"/>
        <v>4.4789498661832884E-2</v>
      </c>
      <c r="I9">
        <f t="shared" si="2"/>
        <v>0.9552105013381671</v>
      </c>
      <c r="J9">
        <f t="shared" si="3"/>
        <v>5.4296450167015453E-2</v>
      </c>
      <c r="K9">
        <f t="shared" si="4"/>
        <v>-78.248014007069429</v>
      </c>
      <c r="L9">
        <f t="shared" si="5"/>
        <v>-1.6673662758155805</v>
      </c>
    </row>
    <row r="10" spans="1:16" ht="25.8" customHeight="1" x14ac:dyDescent="0.3">
      <c r="A10" t="s">
        <v>6</v>
      </c>
      <c r="B10" s="4">
        <f>B9*(1+0.75/B6+2.25/B6^2)</f>
        <v>0.2382958511395005</v>
      </c>
      <c r="C10" s="7" t="s">
        <v>17</v>
      </c>
      <c r="D10" s="7"/>
      <c r="E10">
        <v>19.899999999999999</v>
      </c>
      <c r="F10">
        <f t="shared" si="6"/>
        <v>8</v>
      </c>
      <c r="G10">
        <f t="shared" si="0"/>
        <v>17.100000000000001</v>
      </c>
      <c r="H10">
        <f t="shared" si="1"/>
        <v>6.4365281353885695E-2</v>
      </c>
      <c r="I10">
        <f t="shared" si="2"/>
        <v>0.93563471864611425</v>
      </c>
      <c r="J10">
        <f t="shared" si="3"/>
        <v>5.4296450167015453E-2</v>
      </c>
      <c r="K10">
        <f t="shared" si="4"/>
        <v>-84.84715993936436</v>
      </c>
      <c r="L10">
        <f t="shared" si="5"/>
        <v>-1.5996033280899549</v>
      </c>
    </row>
    <row r="11" spans="1:16" x14ac:dyDescent="0.3">
      <c r="A11" t="s">
        <v>7</v>
      </c>
      <c r="B11">
        <f>MAX(B16:B19)</f>
        <v>0.78204460566389744</v>
      </c>
      <c r="E11">
        <v>18.7</v>
      </c>
      <c r="F11">
        <f t="shared" si="6"/>
        <v>9</v>
      </c>
      <c r="G11">
        <f t="shared" si="0"/>
        <v>17.100000000000001</v>
      </c>
      <c r="H11">
        <f t="shared" si="1"/>
        <v>6.4365281353885695E-2</v>
      </c>
      <c r="I11">
        <f t="shared" si="2"/>
        <v>0.93563471864611425</v>
      </c>
      <c r="J11">
        <f t="shared" si="3"/>
        <v>6.4847975278605086E-2</v>
      </c>
      <c r="K11">
        <f t="shared" si="4"/>
        <v>-93.141138346526546</v>
      </c>
      <c r="L11">
        <f t="shared" si="5"/>
        <v>-1.5384786536137631</v>
      </c>
    </row>
    <row r="12" spans="1:16" x14ac:dyDescent="0.3">
      <c r="E12">
        <v>20.9</v>
      </c>
      <c r="F12">
        <f t="shared" si="6"/>
        <v>10</v>
      </c>
      <c r="G12">
        <f t="shared" si="0"/>
        <v>17.100000000000001</v>
      </c>
      <c r="H12">
        <f t="shared" si="1"/>
        <v>6.4365281353885695E-2</v>
      </c>
      <c r="I12">
        <f t="shared" si="2"/>
        <v>0.93563471864611425</v>
      </c>
      <c r="J12">
        <f t="shared" si="3"/>
        <v>6.4847975278605086E-2</v>
      </c>
      <c r="K12">
        <f t="shared" si="4"/>
        <v>-104.09891932847084</v>
      </c>
      <c r="L12">
        <f t="shared" si="5"/>
        <v>-1.4826153436092895</v>
      </c>
    </row>
    <row r="13" spans="1:16" x14ac:dyDescent="0.3">
      <c r="E13">
        <v>17.7</v>
      </c>
      <c r="F13">
        <f t="shared" si="6"/>
        <v>11</v>
      </c>
      <c r="G13">
        <f t="shared" si="0"/>
        <v>17.100000000000001</v>
      </c>
      <c r="H13">
        <f t="shared" si="1"/>
        <v>6.4365281353885695E-2</v>
      </c>
      <c r="I13">
        <f t="shared" si="2"/>
        <v>0.93563471864611425</v>
      </c>
      <c r="J13">
        <f t="shared" si="3"/>
        <v>6.4847975278605086E-2</v>
      </c>
      <c r="K13">
        <f t="shared" si="4"/>
        <v>-115.05670031041515</v>
      </c>
      <c r="L13">
        <f t="shared" si="5"/>
        <v>-1.43102987763545</v>
      </c>
    </row>
    <row r="14" spans="1:16" x14ac:dyDescent="0.3">
      <c r="E14">
        <v>19.100000000000001</v>
      </c>
      <c r="F14">
        <f t="shared" si="6"/>
        <v>12</v>
      </c>
      <c r="G14">
        <f t="shared" si="0"/>
        <v>17.2</v>
      </c>
      <c r="H14">
        <f t="shared" si="1"/>
        <v>7.6375879445632081E-2</v>
      </c>
      <c r="I14">
        <f t="shared" si="2"/>
        <v>0.92362412055436793</v>
      </c>
      <c r="J14">
        <f t="shared" si="3"/>
        <v>6.4847975278605086E-2</v>
      </c>
      <c r="K14">
        <f t="shared" si="4"/>
        <v>-122.0793525518539</v>
      </c>
      <c r="L14">
        <f t="shared" si="5"/>
        <v>-1.3829941271006392</v>
      </c>
    </row>
    <row r="15" spans="1:16" x14ac:dyDescent="0.3">
      <c r="A15" s="3" t="s">
        <v>8</v>
      </c>
      <c r="B15" s="3"/>
      <c r="E15">
        <v>19.7</v>
      </c>
      <c r="F15">
        <f t="shared" si="6"/>
        <v>13</v>
      </c>
      <c r="G15">
        <f t="shared" si="0"/>
        <v>17.2</v>
      </c>
      <c r="H15">
        <f t="shared" si="1"/>
        <v>7.6375879445632081E-2</v>
      </c>
      <c r="I15">
        <f t="shared" si="2"/>
        <v>0.92362412055436793</v>
      </c>
      <c r="J15">
        <f t="shared" si="3"/>
        <v>7.6926369128000216E-2</v>
      </c>
      <c r="K15">
        <f t="shared" si="4"/>
        <v>-128.42487266084041</v>
      </c>
      <c r="L15">
        <f t="shared" si="5"/>
        <v>-1.3379532377585106</v>
      </c>
    </row>
    <row r="16" spans="1:16" x14ac:dyDescent="0.3">
      <c r="A16" t="s">
        <v>9</v>
      </c>
      <c r="B16">
        <f>IF(AND(B10&lt;13,B10&gt;= 0.6),EXP(1.2937-5.709*B10+0.0186*B10^ 2),0)</f>
        <v>0</v>
      </c>
      <c r="E16">
        <v>18.100000000000001</v>
      </c>
      <c r="F16">
        <f t="shared" si="6"/>
        <v>14</v>
      </c>
      <c r="G16">
        <f t="shared" si="0"/>
        <v>17.3</v>
      </c>
      <c r="H16">
        <f t="shared" si="1"/>
        <v>9.0020133433390923E-2</v>
      </c>
      <c r="I16">
        <f t="shared" si="2"/>
        <v>0.90997986656660912</v>
      </c>
      <c r="J16">
        <f t="shared" si="3"/>
        <v>7.6926369128000216E-2</v>
      </c>
      <c r="K16">
        <f t="shared" si="4"/>
        <v>-134.26096919133545</v>
      </c>
      <c r="L16">
        <f t="shared" si="5"/>
        <v>-1.2954742022093346</v>
      </c>
    </row>
    <row r="17" spans="1:12" x14ac:dyDescent="0.3">
      <c r="A17" t="s">
        <v>9</v>
      </c>
      <c r="B17">
        <f>IF(AND(B10&lt;0.6,B10&gt;=0.34),EXP(0.9177-4.279*B10-1.38*B10^2),0)</f>
        <v>0</v>
      </c>
      <c r="E17">
        <v>18.399999999999999</v>
      </c>
      <c r="F17">
        <f t="shared" si="6"/>
        <v>15</v>
      </c>
      <c r="G17">
        <f t="shared" si="0"/>
        <v>17.3</v>
      </c>
      <c r="H17">
        <f t="shared" si="1"/>
        <v>9.0020133433390923E-2</v>
      </c>
      <c r="I17">
        <f t="shared" si="2"/>
        <v>0.90997986656660912</v>
      </c>
      <c r="J17">
        <f t="shared" si="3"/>
        <v>7.6926369128000216E-2</v>
      </c>
      <c r="K17">
        <f t="shared" si="4"/>
        <v>-144.2062261684714</v>
      </c>
      <c r="L17">
        <f t="shared" si="5"/>
        <v>-1.2552122784689139</v>
      </c>
    </row>
    <row r="18" spans="1:12" x14ac:dyDescent="0.3">
      <c r="A18" t="s">
        <v>9</v>
      </c>
      <c r="B18">
        <f>IF(AND(B10&lt;0.34,B10&gt;=0.2),1-EXP(-8.318+42.796*B10-59.938*B10^2),0)</f>
        <v>0.78204460566389744</v>
      </c>
      <c r="E18">
        <v>17.5</v>
      </c>
      <c r="F18">
        <f t="shared" si="6"/>
        <v>16</v>
      </c>
      <c r="G18">
        <f t="shared" si="0"/>
        <v>17.3</v>
      </c>
      <c r="H18">
        <f t="shared" si="1"/>
        <v>9.0020133433390923E-2</v>
      </c>
      <c r="I18">
        <f t="shared" si="2"/>
        <v>0.90997986656660912</v>
      </c>
      <c r="J18">
        <f t="shared" si="3"/>
        <v>9.0642960246540838E-2</v>
      </c>
      <c r="K18">
        <f t="shared" si="4"/>
        <v>-149.06501690026383</v>
      </c>
      <c r="L18">
        <f t="shared" si="5"/>
        <v>-1.2168882845316809</v>
      </c>
    </row>
    <row r="19" spans="1:12" x14ac:dyDescent="0.3">
      <c r="A19" t="s">
        <v>9</v>
      </c>
      <c r="B19">
        <f>IF(B10&lt;0.2,1-EXP(-13.436+101.14*B10-223.73*B10^2),0)</f>
        <v>0</v>
      </c>
      <c r="E19">
        <v>18.899999999999999</v>
      </c>
      <c r="F19">
        <f t="shared" si="6"/>
        <v>17</v>
      </c>
      <c r="G19">
        <f t="shared" si="0"/>
        <v>17.3</v>
      </c>
      <c r="H19">
        <f t="shared" si="1"/>
        <v>9.0020133433390923E-2</v>
      </c>
      <c r="I19">
        <f t="shared" si="2"/>
        <v>0.90997986656660912</v>
      </c>
      <c r="J19">
        <f t="shared" si="3"/>
        <v>0.10609643884254949</v>
      </c>
      <c r="K19">
        <f t="shared" si="4"/>
        <v>-153.48724798904638</v>
      </c>
      <c r="L19">
        <f t="shared" si="5"/>
        <v>-1.1802727868295286</v>
      </c>
    </row>
    <row r="20" spans="1:12" x14ac:dyDescent="0.3">
      <c r="E20">
        <v>19</v>
      </c>
      <c r="F20">
        <f t="shared" si="6"/>
        <v>18</v>
      </c>
      <c r="G20">
        <f t="shared" si="0"/>
        <v>17.399999999999999</v>
      </c>
      <c r="H20">
        <f t="shared" si="1"/>
        <v>0.10539735995728501</v>
      </c>
      <c r="I20">
        <f t="shared" si="2"/>
        <v>0.89460264004271495</v>
      </c>
      <c r="J20">
        <f t="shared" si="3"/>
        <v>0.1233687070610241</v>
      </c>
      <c r="K20">
        <f t="shared" si="4"/>
        <v>-151.99084180556923</v>
      </c>
      <c r="L20">
        <f t="shared" si="5"/>
        <v>-1.1451748070146457</v>
      </c>
    </row>
    <row r="21" spans="1:12" x14ac:dyDescent="0.3">
      <c r="E21">
        <v>20.5</v>
      </c>
      <c r="F21">
        <f t="shared" si="6"/>
        <v>19</v>
      </c>
      <c r="G21">
        <f t="shared" si="0"/>
        <v>17.399999999999999</v>
      </c>
      <c r="H21">
        <f t="shared" si="1"/>
        <v>0.10539735995728501</v>
      </c>
      <c r="I21">
        <f t="shared" si="2"/>
        <v>0.89460264004271495</v>
      </c>
      <c r="J21">
        <f t="shared" si="3"/>
        <v>0.1233687070610241</v>
      </c>
      <c r="K21">
        <f t="shared" si="4"/>
        <v>-160.67603276588747</v>
      </c>
      <c r="L21">
        <f t="shared" si="5"/>
        <v>-1.1114335766029091</v>
      </c>
    </row>
    <row r="22" spans="1:12" x14ac:dyDescent="0.3">
      <c r="A22" s="2" t="s">
        <v>15</v>
      </c>
      <c r="E22">
        <v>17.3</v>
      </c>
      <c r="F22">
        <f t="shared" si="6"/>
        <v>20</v>
      </c>
      <c r="G22">
        <f t="shared" si="0"/>
        <v>17.5</v>
      </c>
      <c r="H22">
        <f t="shared" si="1"/>
        <v>0.12259026582113153</v>
      </c>
      <c r="I22">
        <f t="shared" si="2"/>
        <v>0.87740973417886847</v>
      </c>
      <c r="J22">
        <f t="shared" si="3"/>
        <v>0.14252076948408487</v>
      </c>
      <c r="K22">
        <f t="shared" si="4"/>
        <v>-157.83983262960089</v>
      </c>
      <c r="L22">
        <f t="shared" si="5"/>
        <v>-1.0789123997706274</v>
      </c>
    </row>
    <row r="23" spans="1:12" x14ac:dyDescent="0.3">
      <c r="A23" s="5" t="s">
        <v>16</v>
      </c>
      <c r="E23">
        <v>18.3</v>
      </c>
      <c r="F23">
        <f t="shared" si="6"/>
        <v>21</v>
      </c>
      <c r="G23">
        <f t="shared" si="0"/>
        <v>17.5</v>
      </c>
      <c r="H23">
        <f t="shared" si="1"/>
        <v>0.12259026582113153</v>
      </c>
      <c r="I23">
        <f t="shared" si="2"/>
        <v>0.87740973417886847</v>
      </c>
      <c r="J23">
        <f t="shared" si="3"/>
        <v>0.14252076948408487</v>
      </c>
      <c r="K23">
        <f t="shared" si="4"/>
        <v>-165.93418302086246</v>
      </c>
      <c r="L23">
        <f t="shared" si="5"/>
        <v>-1.0474940068175931</v>
      </c>
    </row>
    <row r="24" spans="1:12" x14ac:dyDescent="0.3">
      <c r="E24">
        <v>18.399999999999999</v>
      </c>
      <c r="F24">
        <f t="shared" si="6"/>
        <v>22</v>
      </c>
      <c r="G24">
        <f t="shared" si="0"/>
        <v>17.5</v>
      </c>
      <c r="H24">
        <f t="shared" si="1"/>
        <v>0.12259026582113153</v>
      </c>
      <c r="I24">
        <f t="shared" si="2"/>
        <v>0.87740973417886847</v>
      </c>
      <c r="J24">
        <f t="shared" si="3"/>
        <v>0.14252076948408487</v>
      </c>
      <c r="K24">
        <f t="shared" si="4"/>
        <v>-174.02853341212403</v>
      </c>
      <c r="L24">
        <f t="shared" si="5"/>
        <v>-1.0170769824594872</v>
      </c>
    </row>
    <row r="25" spans="1:12" x14ac:dyDescent="0.3">
      <c r="E25">
        <v>18.600000000000001</v>
      </c>
      <c r="F25">
        <f t="shared" si="6"/>
        <v>23</v>
      </c>
      <c r="G25">
        <f t="shared" si="0"/>
        <v>17.600000000000001</v>
      </c>
      <c r="H25">
        <f t="shared" si="1"/>
        <v>0.14166083324141884</v>
      </c>
      <c r="I25">
        <f t="shared" si="2"/>
        <v>0.85833916675858113</v>
      </c>
      <c r="J25">
        <f t="shared" si="3"/>
        <v>0.16358884083282921</v>
      </c>
      <c r="K25">
        <f t="shared" si="4"/>
        <v>-169.41233897555452</v>
      </c>
      <c r="L25">
        <f t="shared" si="5"/>
        <v>-0.98757298273868099</v>
      </c>
    </row>
    <row r="26" spans="1:12" x14ac:dyDescent="0.3">
      <c r="E26">
        <v>19.8</v>
      </c>
      <c r="F26">
        <f t="shared" si="6"/>
        <v>24</v>
      </c>
      <c r="G26">
        <f t="shared" si="0"/>
        <v>17.7</v>
      </c>
      <c r="H26">
        <f t="shared" si="1"/>
        <v>0.16264641444694836</v>
      </c>
      <c r="I26">
        <f t="shared" si="2"/>
        <v>0.83735358555305162</v>
      </c>
      <c r="J26">
        <f t="shared" si="3"/>
        <v>0.16358884083282921</v>
      </c>
      <c r="K26">
        <f t="shared" si="4"/>
        <v>-170.44905969102652</v>
      </c>
      <c r="L26">
        <f t="shared" si="5"/>
        <v>-0.95890453968260392</v>
      </c>
    </row>
    <row r="27" spans="1:12" x14ac:dyDescent="0.3">
      <c r="E27">
        <v>20.2</v>
      </c>
      <c r="F27">
        <f t="shared" si="6"/>
        <v>25</v>
      </c>
      <c r="G27">
        <f t="shared" si="0"/>
        <v>17.7</v>
      </c>
      <c r="H27">
        <f t="shared" si="1"/>
        <v>0.16264641444694836</v>
      </c>
      <c r="I27">
        <f t="shared" si="2"/>
        <v>0.83735358555305162</v>
      </c>
      <c r="J27">
        <f t="shared" si="3"/>
        <v>0.16358884083282921</v>
      </c>
      <c r="K27">
        <f t="shared" si="4"/>
        <v>-177.70221116724042</v>
      </c>
      <c r="L27">
        <f t="shared" si="5"/>
        <v>-0.93100331023794303</v>
      </c>
    </row>
    <row r="28" spans="1:12" x14ac:dyDescent="0.3">
      <c r="E28">
        <v>18.5</v>
      </c>
      <c r="F28">
        <f t="shared" si="6"/>
        <v>26</v>
      </c>
      <c r="G28">
        <f t="shared" si="0"/>
        <v>17.7</v>
      </c>
      <c r="H28">
        <f t="shared" si="1"/>
        <v>0.16264641444694836</v>
      </c>
      <c r="I28">
        <f t="shared" si="2"/>
        <v>0.83735358555305162</v>
      </c>
      <c r="J28">
        <f t="shared" si="3"/>
        <v>0.16358884083282921</v>
      </c>
      <c r="K28">
        <f t="shared" si="4"/>
        <v>-184.95536264345432</v>
      </c>
      <c r="L28">
        <f t="shared" si="5"/>
        <v>-0.90380866536633708</v>
      </c>
    </row>
    <row r="29" spans="1:12" x14ac:dyDescent="0.3">
      <c r="E29">
        <v>18.5</v>
      </c>
      <c r="F29">
        <f t="shared" si="6"/>
        <v>27</v>
      </c>
      <c r="G29">
        <f t="shared" si="0"/>
        <v>17.8</v>
      </c>
      <c r="H29">
        <f t="shared" si="1"/>
        <v>0.18555622222132592</v>
      </c>
      <c r="I29">
        <f t="shared" si="2"/>
        <v>0.81444377777867405</v>
      </c>
      <c r="J29">
        <f t="shared" si="3"/>
        <v>0.18658085769504595</v>
      </c>
      <c r="K29">
        <f t="shared" si="4"/>
        <v>-178.25426074766449</v>
      </c>
      <c r="L29">
        <f t="shared" si="5"/>
        <v>-0.87726654265007264</v>
      </c>
    </row>
    <row r="30" spans="1:12" x14ac:dyDescent="0.3">
      <c r="E30">
        <v>18</v>
      </c>
      <c r="F30">
        <f t="shared" si="6"/>
        <v>28</v>
      </c>
      <c r="G30">
        <f t="shared" si="0"/>
        <v>17.899999999999999</v>
      </c>
      <c r="H30">
        <f t="shared" si="1"/>
        <v>0.21036840352330491</v>
      </c>
      <c r="I30">
        <f t="shared" si="2"/>
        <v>0.78963159647669512</v>
      </c>
      <c r="J30">
        <f t="shared" si="3"/>
        <v>0.18658085769504595</v>
      </c>
      <c r="K30">
        <f t="shared" si="4"/>
        <v>-178.07820598121202</v>
      </c>
      <c r="L30">
        <f t="shared" si="5"/>
        <v>-0.8513285052261178</v>
      </c>
    </row>
    <row r="31" spans="1:12" x14ac:dyDescent="0.3">
      <c r="E31">
        <v>20.9</v>
      </c>
      <c r="F31">
        <f t="shared" si="6"/>
        <v>29</v>
      </c>
      <c r="G31">
        <f t="shared" si="0"/>
        <v>17.899999999999999</v>
      </c>
      <c r="H31">
        <f t="shared" si="1"/>
        <v>0.21036840352330491</v>
      </c>
      <c r="I31">
        <f t="shared" si="2"/>
        <v>0.78963159647669512</v>
      </c>
      <c r="J31">
        <f t="shared" si="3"/>
        <v>0.18658085769504595</v>
      </c>
      <c r="K31">
        <f t="shared" si="4"/>
        <v>-184.55377710780158</v>
      </c>
      <c r="L31">
        <f t="shared" si="5"/>
        <v>-0.8259509638725272</v>
      </c>
    </row>
    <row r="32" spans="1:12" x14ac:dyDescent="0.3">
      <c r="E32">
        <v>18.100000000000001</v>
      </c>
      <c r="F32">
        <f t="shared" si="6"/>
        <v>30</v>
      </c>
      <c r="G32">
        <f t="shared" si="0"/>
        <v>17.899999999999999</v>
      </c>
      <c r="H32">
        <f t="shared" si="1"/>
        <v>0.21036840352330491</v>
      </c>
      <c r="I32">
        <f t="shared" si="2"/>
        <v>0.78963159647669512</v>
      </c>
      <c r="J32">
        <f t="shared" si="3"/>
        <v>0.21147358120122495</v>
      </c>
      <c r="K32">
        <f t="shared" si="4"/>
        <v>-183.64046077576543</v>
      </c>
      <c r="L32">
        <f t="shared" si="5"/>
        <v>-0.80109452928194935</v>
      </c>
    </row>
    <row r="33" spans="5:12" x14ac:dyDescent="0.3">
      <c r="E33">
        <v>19.399999999999999</v>
      </c>
      <c r="F33">
        <f t="shared" si="6"/>
        <v>31</v>
      </c>
      <c r="G33">
        <f t="shared" si="0"/>
        <v>18</v>
      </c>
      <c r="H33">
        <f t="shared" si="1"/>
        <v>0.23702787306587539</v>
      </c>
      <c r="I33">
        <f t="shared" si="2"/>
        <v>0.76297212693412464</v>
      </c>
      <c r="J33">
        <f t="shared" si="3"/>
        <v>0.21147358120122495</v>
      </c>
      <c r="K33">
        <f t="shared" si="4"/>
        <v>-182.58719694269035</v>
      </c>
      <c r="L33">
        <f t="shared" si="5"/>
        <v>-0.77672346909285528</v>
      </c>
    </row>
    <row r="34" spans="5:12" x14ac:dyDescent="0.3">
      <c r="E34">
        <v>20.5</v>
      </c>
      <c r="F34">
        <f t="shared" si="6"/>
        <v>32</v>
      </c>
      <c r="G34">
        <f t="shared" si="0"/>
        <v>18</v>
      </c>
      <c r="H34">
        <f t="shared" si="1"/>
        <v>0.23702787306587539</v>
      </c>
      <c r="I34">
        <f t="shared" si="2"/>
        <v>0.76297212693412464</v>
      </c>
      <c r="J34">
        <f t="shared" si="3"/>
        <v>0.21147358120122495</v>
      </c>
      <c r="K34">
        <f t="shared" si="4"/>
        <v>-188.5736624162212</v>
      </c>
      <c r="L34">
        <f t="shared" si="5"/>
        <v>-0.7528052498747434</v>
      </c>
    </row>
    <row r="35" spans="5:12" x14ac:dyDescent="0.3">
      <c r="E35">
        <v>20.399999999999999</v>
      </c>
      <c r="F35">
        <f t="shared" si="6"/>
        <v>33</v>
      </c>
      <c r="G35">
        <f t="shared" si="0"/>
        <v>18</v>
      </c>
      <c r="H35">
        <f t="shared" si="1"/>
        <v>0.23702787306587539</v>
      </c>
      <c r="I35">
        <f t="shared" si="2"/>
        <v>0.76297212693412464</v>
      </c>
      <c r="J35">
        <f t="shared" si="3"/>
        <v>0.23821046684011016</v>
      </c>
      <c r="K35">
        <f t="shared" si="4"/>
        <v>-186.82158420389493</v>
      </c>
      <c r="L35">
        <f t="shared" si="5"/>
        <v>-0.72931014850769149</v>
      </c>
    </row>
    <row r="36" spans="5:12" x14ac:dyDescent="0.3">
      <c r="E36">
        <v>16.100000000000001</v>
      </c>
      <c r="F36">
        <f t="shared" si="6"/>
        <v>34</v>
      </c>
      <c r="G36">
        <f t="shared" si="0"/>
        <v>18.100000000000001</v>
      </c>
      <c r="H36">
        <f t="shared" si="1"/>
        <v>0.26544506228308706</v>
      </c>
      <c r="I36">
        <f t="shared" si="2"/>
        <v>0.73455493771691294</v>
      </c>
      <c r="J36">
        <f t="shared" si="3"/>
        <v>0.23821046684011016</v>
      </c>
      <c r="K36">
        <f t="shared" si="4"/>
        <v>-184.98352022531694</v>
      </c>
      <c r="L36">
        <f t="shared" si="5"/>
        <v>-0.70621092062998536</v>
      </c>
    </row>
    <row r="37" spans="5:12" x14ac:dyDescent="0.3">
      <c r="E37">
        <v>18.7</v>
      </c>
      <c r="F37">
        <f t="shared" si="6"/>
        <v>35</v>
      </c>
      <c r="G37">
        <f t="shared" si="0"/>
        <v>18.100000000000001</v>
      </c>
      <c r="H37">
        <f t="shared" si="1"/>
        <v>0.26544506228308706</v>
      </c>
      <c r="I37">
        <f t="shared" si="2"/>
        <v>0.73455493771691294</v>
      </c>
      <c r="J37">
        <f t="shared" si="3"/>
        <v>0.23821046684011016</v>
      </c>
      <c r="K37">
        <f t="shared" si="4"/>
        <v>-190.5054163514458</v>
      </c>
      <c r="L37">
        <f t="shared" si="5"/>
        <v>-0.68348251631360402</v>
      </c>
    </row>
    <row r="38" spans="5:12" x14ac:dyDescent="0.3">
      <c r="E38">
        <v>18.8</v>
      </c>
      <c r="F38">
        <f t="shared" si="6"/>
        <v>36</v>
      </c>
      <c r="G38">
        <f t="shared" si="0"/>
        <v>18.100000000000001</v>
      </c>
      <c r="H38">
        <f t="shared" si="1"/>
        <v>0.26544506228308706</v>
      </c>
      <c r="I38">
        <f t="shared" si="2"/>
        <v>0.73455493771691294</v>
      </c>
      <c r="J38">
        <f t="shared" si="3"/>
        <v>0.23821046684011016</v>
      </c>
      <c r="K38">
        <f t="shared" si="4"/>
        <v>-196.02731247757467</v>
      </c>
      <c r="L38">
        <f t="shared" si="5"/>
        <v>-0.66110183505512932</v>
      </c>
    </row>
    <row r="39" spans="5:12" x14ac:dyDescent="0.3">
      <c r="E39">
        <v>17.3</v>
      </c>
      <c r="F39">
        <f t="shared" si="6"/>
        <v>37</v>
      </c>
      <c r="G39">
        <f t="shared" si="0"/>
        <v>18.100000000000001</v>
      </c>
      <c r="H39">
        <f t="shared" si="1"/>
        <v>0.26544506228308706</v>
      </c>
      <c r="I39">
        <f t="shared" si="2"/>
        <v>0.73455493771691294</v>
      </c>
      <c r="J39">
        <f t="shared" si="3"/>
        <v>0.23821046684011016</v>
      </c>
      <c r="K39">
        <f t="shared" si="4"/>
        <v>-201.54920860370353</v>
      </c>
      <c r="L39">
        <f t="shared" si="5"/>
        <v>-0.63904751367660539</v>
      </c>
    </row>
    <row r="40" spans="5:12" x14ac:dyDescent="0.3">
      <c r="E40">
        <v>18.100000000000001</v>
      </c>
      <c r="F40">
        <f t="shared" si="6"/>
        <v>38</v>
      </c>
      <c r="G40">
        <f t="shared" si="0"/>
        <v>18.2</v>
      </c>
      <c r="H40">
        <f t="shared" si="1"/>
        <v>0.29549570685442739</v>
      </c>
      <c r="I40">
        <f t="shared" si="2"/>
        <v>0.70450429314557261</v>
      </c>
      <c r="J40">
        <f t="shared" si="3"/>
        <v>0.2667004556761523</v>
      </c>
      <c r="K40">
        <f t="shared" si="4"/>
        <v>-190.55475824074233</v>
      </c>
      <c r="L40">
        <f t="shared" si="5"/>
        <v>-0.61729974191771353</v>
      </c>
    </row>
    <row r="41" spans="5:12" x14ac:dyDescent="0.3">
      <c r="E41">
        <v>19.899999999999999</v>
      </c>
      <c r="F41">
        <f t="shared" si="6"/>
        <v>39</v>
      </c>
      <c r="G41">
        <f t="shared" si="0"/>
        <v>18.2</v>
      </c>
      <c r="H41">
        <f t="shared" si="1"/>
        <v>0.29549570685442739</v>
      </c>
      <c r="I41">
        <f t="shared" si="2"/>
        <v>0.70450429314557261</v>
      </c>
      <c r="J41">
        <f t="shared" si="3"/>
        <v>0.2667004556761523</v>
      </c>
      <c r="K41">
        <f t="shared" si="4"/>
        <v>-195.63621846049546</v>
      </c>
      <c r="L41">
        <f t="shared" si="5"/>
        <v>-0.59584010144197597</v>
      </c>
    </row>
    <row r="42" spans="5:12" x14ac:dyDescent="0.3">
      <c r="E42">
        <v>19.600000000000001</v>
      </c>
      <c r="F42">
        <f t="shared" si="6"/>
        <v>40</v>
      </c>
      <c r="G42">
        <f t="shared" si="0"/>
        <v>18.3</v>
      </c>
      <c r="H42">
        <f t="shared" si="1"/>
        <v>0.32702175411154921</v>
      </c>
      <c r="I42">
        <f t="shared" si="2"/>
        <v>0.67297824588845079</v>
      </c>
      <c r="J42">
        <f t="shared" si="3"/>
        <v>0.2667004556761523</v>
      </c>
      <c r="K42">
        <f t="shared" si="4"/>
        <v>-192.70926013171589</v>
      </c>
      <c r="L42">
        <f t="shared" si="5"/>
        <v>-0.57465142473135722</v>
      </c>
    </row>
    <row r="43" spans="5:12" x14ac:dyDescent="0.3">
      <c r="E43">
        <v>18.399999999999999</v>
      </c>
      <c r="F43">
        <f t="shared" si="6"/>
        <v>41</v>
      </c>
      <c r="G43">
        <f t="shared" si="0"/>
        <v>18.3</v>
      </c>
      <c r="H43">
        <f t="shared" si="1"/>
        <v>0.32702175411154921</v>
      </c>
      <c r="I43">
        <f t="shared" si="2"/>
        <v>0.67297824588845079</v>
      </c>
      <c r="J43">
        <f t="shared" si="3"/>
        <v>0.2667004556761523</v>
      </c>
      <c r="K43">
        <f t="shared" si="4"/>
        <v>-197.58797557808848</v>
      </c>
      <c r="L43">
        <f t="shared" si="5"/>
        <v>-0.553717670947528</v>
      </c>
    </row>
    <row r="44" spans="5:12" x14ac:dyDescent="0.3">
      <c r="E44">
        <v>19.5</v>
      </c>
      <c r="F44">
        <f t="shared" si="6"/>
        <v>42</v>
      </c>
      <c r="G44">
        <f t="shared" si="0"/>
        <v>18.3</v>
      </c>
      <c r="H44">
        <f t="shared" si="1"/>
        <v>0.32702175411154921</v>
      </c>
      <c r="I44">
        <f t="shared" si="2"/>
        <v>0.67297824588845079</v>
      </c>
      <c r="J44">
        <f t="shared" si="3"/>
        <v>0.29681780853016071</v>
      </c>
      <c r="K44">
        <f t="shared" si="4"/>
        <v>-193.58632418822324</v>
      </c>
      <c r="L44">
        <f t="shared" si="5"/>
        <v>-0.53302381632619555</v>
      </c>
    </row>
    <row r="45" spans="5:12" x14ac:dyDescent="0.3">
      <c r="E45">
        <v>16.8</v>
      </c>
      <c r="F45">
        <f t="shared" si="6"/>
        <v>43</v>
      </c>
      <c r="G45">
        <f t="shared" si="0"/>
        <v>18.3</v>
      </c>
      <c r="H45">
        <f t="shared" si="1"/>
        <v>0.32702175411154921</v>
      </c>
      <c r="I45">
        <f t="shared" si="2"/>
        <v>0.67297824588845079</v>
      </c>
      <c r="J45">
        <f t="shared" si="3"/>
        <v>0.29681780853016071</v>
      </c>
      <c r="K45">
        <f t="shared" si="4"/>
        <v>-198.25105489155391</v>
      </c>
      <c r="L45">
        <f t="shared" si="5"/>
        <v>-0.51255575706762879</v>
      </c>
    </row>
    <row r="46" spans="5:12" x14ac:dyDescent="0.3">
      <c r="E46">
        <v>17.100000000000001</v>
      </c>
      <c r="F46">
        <f t="shared" si="6"/>
        <v>44</v>
      </c>
      <c r="G46">
        <f t="shared" si="0"/>
        <v>18.3</v>
      </c>
      <c r="H46">
        <f t="shared" si="1"/>
        <v>0.32702175411154921</v>
      </c>
      <c r="I46">
        <f t="shared" si="2"/>
        <v>0.67297824588845079</v>
      </c>
      <c r="J46">
        <f t="shared" si="3"/>
        <v>0.29681780853016071</v>
      </c>
      <c r="K46">
        <f t="shared" si="4"/>
        <v>-202.9157855948846</v>
      </c>
      <c r="L46">
        <f t="shared" si="5"/>
        <v>-0.49230022301069837</v>
      </c>
    </row>
    <row r="47" spans="5:12" x14ac:dyDescent="0.3">
      <c r="E47">
        <v>18.899999999999999</v>
      </c>
      <c r="F47">
        <f t="shared" si="6"/>
        <v>45</v>
      </c>
      <c r="G47">
        <f t="shared" si="0"/>
        <v>18.3</v>
      </c>
      <c r="H47">
        <f t="shared" si="1"/>
        <v>0.32702175411154921</v>
      </c>
      <c r="I47">
        <f t="shared" si="2"/>
        <v>0.67297824588845079</v>
      </c>
      <c r="J47">
        <f t="shared" si="3"/>
        <v>0.29681780853016071</v>
      </c>
      <c r="K47">
        <f t="shared" si="4"/>
        <v>-207.58051629821529</v>
      </c>
      <c r="L47">
        <f t="shared" si="5"/>
        <v>-0.472244700643972</v>
      </c>
    </row>
    <row r="48" spans="5:12" x14ac:dyDescent="0.3">
      <c r="E48">
        <v>19.7</v>
      </c>
      <c r="F48">
        <f t="shared" si="6"/>
        <v>46</v>
      </c>
      <c r="G48">
        <f t="shared" si="0"/>
        <v>18.3</v>
      </c>
      <c r="H48">
        <f t="shared" si="1"/>
        <v>0.32702175411154921</v>
      </c>
      <c r="I48">
        <f t="shared" si="2"/>
        <v>0.67297824588845079</v>
      </c>
      <c r="J48">
        <f t="shared" si="3"/>
        <v>0.29681780853016071</v>
      </c>
      <c r="K48">
        <f t="shared" si="4"/>
        <v>-212.24524700154595</v>
      </c>
      <c r="L48">
        <f t="shared" si="5"/>
        <v>-0.4523773642270823</v>
      </c>
    </row>
    <row r="49" spans="5:12" x14ac:dyDescent="0.3">
      <c r="E49">
        <v>19.7</v>
      </c>
      <c r="F49">
        <f t="shared" si="6"/>
        <v>47</v>
      </c>
      <c r="G49">
        <f t="shared" si="0"/>
        <v>18.3</v>
      </c>
      <c r="H49">
        <f t="shared" si="1"/>
        <v>0.32702175411154921</v>
      </c>
      <c r="I49">
        <f t="shared" si="2"/>
        <v>0.67297824588845079</v>
      </c>
      <c r="J49">
        <f t="shared" si="3"/>
        <v>0.3284030624684422</v>
      </c>
      <c r="K49">
        <f t="shared" si="4"/>
        <v>-207.50552087892387</v>
      </c>
      <c r="L49">
        <f t="shared" si="5"/>
        <v>-0.43268701397766468</v>
      </c>
    </row>
    <row r="50" spans="5:12" x14ac:dyDescent="0.3">
      <c r="E50">
        <v>19.2</v>
      </c>
      <c r="F50">
        <f t="shared" si="6"/>
        <v>48</v>
      </c>
      <c r="G50">
        <f t="shared" si="0"/>
        <v>18.399999999999999</v>
      </c>
      <c r="H50">
        <f t="shared" si="1"/>
        <v>0.35983342224286541</v>
      </c>
      <c r="I50">
        <f t="shared" si="2"/>
        <v>0.64016657775713459</v>
      </c>
      <c r="J50">
        <f t="shared" si="3"/>
        <v>0.3284030624684422</v>
      </c>
      <c r="K50">
        <f t="shared" si="4"/>
        <v>-202.88462643040873</v>
      </c>
      <c r="L50">
        <f t="shared" si="5"/>
        <v>-0.41316302043074504</v>
      </c>
    </row>
    <row r="51" spans="5:12" x14ac:dyDescent="0.3">
      <c r="E51">
        <v>20.6</v>
      </c>
      <c r="F51">
        <f t="shared" si="6"/>
        <v>49</v>
      </c>
      <c r="G51">
        <f t="shared" si="0"/>
        <v>18.399999999999999</v>
      </c>
      <c r="H51">
        <f t="shared" si="1"/>
        <v>0.35983342224286541</v>
      </c>
      <c r="I51">
        <f t="shared" si="2"/>
        <v>0.64016657775713459</v>
      </c>
      <c r="J51">
        <f t="shared" si="3"/>
        <v>0.3284030624684422</v>
      </c>
      <c r="K51">
        <f t="shared" si="4"/>
        <v>-207.15588172368047</v>
      </c>
      <c r="L51">
        <f t="shared" si="5"/>
        <v>-0.39379527420412674</v>
      </c>
    </row>
    <row r="52" spans="5:12" x14ac:dyDescent="0.3">
      <c r="E52">
        <v>20.100000000000001</v>
      </c>
      <c r="F52">
        <f t="shared" si="6"/>
        <v>50</v>
      </c>
      <c r="G52">
        <f t="shared" si="0"/>
        <v>18.399999999999999</v>
      </c>
      <c r="H52">
        <f t="shared" si="1"/>
        <v>0.35983342224286541</v>
      </c>
      <c r="I52">
        <f t="shared" si="2"/>
        <v>0.64016657775713459</v>
      </c>
      <c r="J52">
        <f t="shared" si="3"/>
        <v>0.3284030624684422</v>
      </c>
      <c r="K52">
        <f t="shared" si="4"/>
        <v>-211.42713701695223</v>
      </c>
      <c r="L52">
        <f t="shared" si="5"/>
        <v>-0.37457414050962989</v>
      </c>
    </row>
    <row r="53" spans="5:12" x14ac:dyDescent="0.3">
      <c r="E53">
        <v>18.8</v>
      </c>
      <c r="F53">
        <f t="shared" si="6"/>
        <v>51</v>
      </c>
      <c r="G53">
        <f t="shared" si="0"/>
        <v>18.399999999999999</v>
      </c>
      <c r="H53">
        <f t="shared" si="1"/>
        <v>0.35983342224286541</v>
      </c>
      <c r="I53">
        <f t="shared" si="2"/>
        <v>0.64016657775713459</v>
      </c>
      <c r="J53">
        <f t="shared" si="3"/>
        <v>0.36126513926850889</v>
      </c>
      <c r="K53">
        <f t="shared" si="4"/>
        <v>-206.065977506434</v>
      </c>
      <c r="L53">
        <f t="shared" si="5"/>
        <v>-0.35549041783953095</v>
      </c>
    </row>
    <row r="54" spans="5:12" x14ac:dyDescent="0.3">
      <c r="E54">
        <v>17.100000000000001</v>
      </c>
      <c r="F54">
        <f t="shared" si="6"/>
        <v>52</v>
      </c>
      <c r="G54">
        <f t="shared" si="0"/>
        <v>18.5</v>
      </c>
      <c r="H54">
        <f t="shared" si="1"/>
        <v>0.39371238895409555</v>
      </c>
      <c r="I54">
        <f t="shared" si="2"/>
        <v>0.60628761104590445</v>
      </c>
      <c r="J54">
        <f t="shared" si="3"/>
        <v>0.36126513926850889</v>
      </c>
      <c r="K54">
        <f t="shared" si="4"/>
        <v>-200.87860783234652</v>
      </c>
      <c r="L54">
        <f t="shared" si="5"/>
        <v>-0.33653530033316909</v>
      </c>
    </row>
    <row r="55" spans="5:12" x14ac:dyDescent="0.3">
      <c r="E55">
        <v>18.600000000000001</v>
      </c>
      <c r="F55">
        <f t="shared" si="6"/>
        <v>53</v>
      </c>
      <c r="G55">
        <f t="shared" si="0"/>
        <v>18.5</v>
      </c>
      <c r="H55">
        <f t="shared" si="1"/>
        <v>0.39371238895409555</v>
      </c>
      <c r="I55">
        <f t="shared" si="2"/>
        <v>0.60628761104590445</v>
      </c>
      <c r="J55">
        <f t="shared" si="3"/>
        <v>0.36126513926850889</v>
      </c>
      <c r="K55">
        <f t="shared" si="4"/>
        <v>-204.77916332423675</v>
      </c>
      <c r="L55">
        <f t="shared" si="5"/>
        <v>-0.31770034339279085</v>
      </c>
    </row>
    <row r="56" spans="5:12" x14ac:dyDescent="0.3">
      <c r="E56">
        <v>18</v>
      </c>
      <c r="F56">
        <f t="shared" si="6"/>
        <v>54</v>
      </c>
      <c r="G56">
        <f t="shared" si="0"/>
        <v>18.5</v>
      </c>
      <c r="H56">
        <f t="shared" si="1"/>
        <v>0.39371238895409555</v>
      </c>
      <c r="I56">
        <f t="shared" si="2"/>
        <v>0.60628761104590445</v>
      </c>
      <c r="J56">
        <f t="shared" si="3"/>
        <v>0.39518458113356969</v>
      </c>
      <c r="K56">
        <f t="shared" si="4"/>
        <v>-199.07745287329084</v>
      </c>
      <c r="L56">
        <f t="shared" si="5"/>
        <v>-0.29897743217218081</v>
      </c>
    </row>
    <row r="57" spans="5:12" x14ac:dyDescent="0.3">
      <c r="E57">
        <v>18.7</v>
      </c>
      <c r="F57">
        <f t="shared" si="6"/>
        <v>55</v>
      </c>
      <c r="G57">
        <f t="shared" si="0"/>
        <v>18.5</v>
      </c>
      <c r="H57">
        <f t="shared" si="1"/>
        <v>0.39371238895409555</v>
      </c>
      <c r="I57">
        <f t="shared" si="2"/>
        <v>0.60628761104590445</v>
      </c>
      <c r="J57">
        <f t="shared" si="3"/>
        <v>0.39518458113356969</v>
      </c>
      <c r="K57">
        <f t="shared" si="4"/>
        <v>-202.79852675877291</v>
      </c>
      <c r="L57">
        <f t="shared" si="5"/>
        <v>-0.28035875260808046</v>
      </c>
    </row>
    <row r="58" spans="5:12" x14ac:dyDescent="0.3">
      <c r="E58">
        <v>20.3</v>
      </c>
      <c r="F58">
        <f t="shared" si="6"/>
        <v>56</v>
      </c>
      <c r="G58">
        <f t="shared" si="0"/>
        <v>18.5</v>
      </c>
      <c r="H58">
        <f t="shared" si="1"/>
        <v>0.39371238895409555</v>
      </c>
      <c r="I58">
        <f t="shared" si="2"/>
        <v>0.60628761104590445</v>
      </c>
      <c r="J58">
        <f t="shared" si="3"/>
        <v>0.39518458113356969</v>
      </c>
      <c r="K58">
        <f t="shared" si="4"/>
        <v>-206.51960064425498</v>
      </c>
      <c r="L58">
        <f t="shared" si="5"/>
        <v>-0.2618367647040768</v>
      </c>
    </row>
    <row r="59" spans="5:12" x14ac:dyDescent="0.3">
      <c r="E59">
        <v>18.7</v>
      </c>
      <c r="F59">
        <f t="shared" si="6"/>
        <v>57</v>
      </c>
      <c r="G59">
        <f t="shared" si="0"/>
        <v>18.5</v>
      </c>
      <c r="H59">
        <f t="shared" si="1"/>
        <v>0.39371238895409555</v>
      </c>
      <c r="I59">
        <f t="shared" si="2"/>
        <v>0.60628761104590445</v>
      </c>
      <c r="J59">
        <f t="shared" si="3"/>
        <v>0.39518458113356969</v>
      </c>
      <c r="K59">
        <f t="shared" si="4"/>
        <v>-210.24067452973705</v>
      </c>
      <c r="L59">
        <f t="shared" si="5"/>
        <v>-0.24340417781063114</v>
      </c>
    </row>
    <row r="60" spans="5:12" x14ac:dyDescent="0.3">
      <c r="E60">
        <v>18.8</v>
      </c>
      <c r="F60">
        <f t="shared" si="6"/>
        <v>58</v>
      </c>
      <c r="G60">
        <f t="shared" si="0"/>
        <v>18.5</v>
      </c>
      <c r="H60">
        <f t="shared" si="1"/>
        <v>0.39371238895409555</v>
      </c>
      <c r="I60">
        <f t="shared" si="2"/>
        <v>0.60628761104590445</v>
      </c>
      <c r="J60">
        <f t="shared" si="3"/>
        <v>0.39518458113356969</v>
      </c>
      <c r="K60">
        <f t="shared" si="4"/>
        <v>-213.96174841521912</v>
      </c>
      <c r="L60">
        <f t="shared" si="5"/>
        <v>-0.22505392767406832</v>
      </c>
    </row>
    <row r="61" spans="5:12" x14ac:dyDescent="0.3">
      <c r="E61">
        <v>19.399999999999999</v>
      </c>
      <c r="F61">
        <f t="shared" si="6"/>
        <v>59</v>
      </c>
      <c r="G61">
        <f t="shared" si="0"/>
        <v>18.5</v>
      </c>
      <c r="H61">
        <f t="shared" si="1"/>
        <v>0.39371238895409555</v>
      </c>
      <c r="I61">
        <f t="shared" si="2"/>
        <v>0.60628761104590445</v>
      </c>
      <c r="J61">
        <f t="shared" si="3"/>
        <v>0.42991783306699083</v>
      </c>
      <c r="K61">
        <f t="shared" si="4"/>
        <v>-207.82660719198654</v>
      </c>
      <c r="L61">
        <f t="shared" si="5"/>
        <v>-0.20677915505239405</v>
      </c>
    </row>
    <row r="62" spans="5:12" x14ac:dyDescent="0.3">
      <c r="E62">
        <v>18.5</v>
      </c>
      <c r="F62">
        <f t="shared" si="6"/>
        <v>60</v>
      </c>
      <c r="G62">
        <f t="shared" si="0"/>
        <v>18.5</v>
      </c>
      <c r="H62">
        <f t="shared" si="1"/>
        <v>0.39371238895409555</v>
      </c>
      <c r="I62">
        <f t="shared" si="2"/>
        <v>0.60628761104590445</v>
      </c>
      <c r="J62">
        <f t="shared" si="3"/>
        <v>0.42991783306699083</v>
      </c>
      <c r="K62">
        <f t="shared" si="4"/>
        <v>-211.37919876791793</v>
      </c>
      <c r="L62">
        <f t="shared" si="5"/>
        <v>-0.18857318571734494</v>
      </c>
    </row>
    <row r="63" spans="5:12" x14ac:dyDescent="0.3">
      <c r="E63">
        <v>18.600000000000001</v>
      </c>
      <c r="F63">
        <f t="shared" si="6"/>
        <v>61</v>
      </c>
      <c r="G63">
        <f t="shared" si="0"/>
        <v>18.600000000000001</v>
      </c>
      <c r="H63">
        <f t="shared" si="1"/>
        <v>0.42841603137316753</v>
      </c>
      <c r="I63">
        <f t="shared" si="2"/>
        <v>0.57158396862683247</v>
      </c>
      <c r="J63">
        <f t="shared" si="3"/>
        <v>0.42991783306699083</v>
      </c>
      <c r="K63">
        <f t="shared" si="4"/>
        <v>-204.71042497971123</v>
      </c>
      <c r="L63">
        <f t="shared" si="5"/>
        <v>-0.17042951168060555</v>
      </c>
    </row>
    <row r="64" spans="5:12" x14ac:dyDescent="0.3">
      <c r="E64">
        <v>19.600000000000001</v>
      </c>
      <c r="F64">
        <f t="shared" si="6"/>
        <v>62</v>
      </c>
      <c r="G64">
        <f t="shared" si="0"/>
        <v>18.600000000000001</v>
      </c>
      <c r="H64">
        <f t="shared" si="1"/>
        <v>0.42841603137316753</v>
      </c>
      <c r="I64">
        <f t="shared" si="2"/>
        <v>0.57158396862683247</v>
      </c>
      <c r="J64">
        <f t="shared" si="3"/>
        <v>0.42991783306699083</v>
      </c>
      <c r="K64">
        <f t="shared" si="4"/>
        <v>-208.09406836780562</v>
      </c>
      <c r="L64">
        <f t="shared" si="5"/>
        <v>-0.15234177349806091</v>
      </c>
    </row>
    <row r="65" spans="5:12" x14ac:dyDescent="0.3">
      <c r="E65">
        <v>18.5</v>
      </c>
      <c r="F65">
        <f t="shared" si="6"/>
        <v>63</v>
      </c>
      <c r="G65">
        <f t="shared" si="0"/>
        <v>18.600000000000001</v>
      </c>
      <c r="H65">
        <f t="shared" si="1"/>
        <v>0.42841603137316753</v>
      </c>
      <c r="I65">
        <f t="shared" si="2"/>
        <v>0.57158396862683247</v>
      </c>
      <c r="J65">
        <f t="shared" si="3"/>
        <v>0.42991783306699083</v>
      </c>
      <c r="K65">
        <f t="shared" si="4"/>
        <v>-211.47771175590003</v>
      </c>
      <c r="L65">
        <f t="shared" si="5"/>
        <v>-0.13430374351964616</v>
      </c>
    </row>
    <row r="66" spans="5:12" x14ac:dyDescent="0.3">
      <c r="E66">
        <v>20</v>
      </c>
      <c r="F66">
        <f t="shared" si="6"/>
        <v>64</v>
      </c>
      <c r="G66">
        <f t="shared" si="0"/>
        <v>18.600000000000001</v>
      </c>
      <c r="H66">
        <f t="shared" si="1"/>
        <v>0.42841603137316753</v>
      </c>
      <c r="I66">
        <f t="shared" si="2"/>
        <v>0.57158396862683247</v>
      </c>
      <c r="J66">
        <f t="shared" si="3"/>
        <v>0.42991783306699083</v>
      </c>
      <c r="K66">
        <f t="shared" si="4"/>
        <v>-214.86135514399442</v>
      </c>
      <c r="L66">
        <f t="shared" si="5"/>
        <v>-0.11630930996408784</v>
      </c>
    </row>
    <row r="67" spans="5:12" x14ac:dyDescent="0.3">
      <c r="E67">
        <v>17.8</v>
      </c>
      <c r="F67">
        <f t="shared" si="6"/>
        <v>65</v>
      </c>
      <c r="G67">
        <f t="shared" si="0"/>
        <v>18.7</v>
      </c>
      <c r="H67">
        <f t="shared" si="1"/>
        <v>0.46368258503060877</v>
      </c>
      <c r="I67">
        <f t="shared" si="2"/>
        <v>0.53631741496939123</v>
      </c>
      <c r="J67">
        <f t="shared" si="3"/>
        <v>0.46520243752255563</v>
      </c>
      <c r="K67">
        <f t="shared" si="4"/>
        <v>-197.86505858567767</v>
      </c>
      <c r="L67">
        <f t="shared" si="5"/>
        <v>-9.8352461707857775E-2</v>
      </c>
    </row>
    <row r="68" spans="5:12" x14ac:dyDescent="0.3">
      <c r="E68">
        <v>19.8</v>
      </c>
      <c r="F68">
        <f t="shared" si="6"/>
        <v>66</v>
      </c>
      <c r="G68">
        <f t="shared" ref="G68:G131" si="7">IF(ISBLANK(E68), NA(),SMALL(E$3:E$202,F68))</f>
        <v>18.7</v>
      </c>
      <c r="H68">
        <f t="shared" ref="H68:H131" si="8">IF(ISBLANK(E68),"",NORMDIST(G68, $B$4, $B$5, TRUE))</f>
        <v>0.46368258503060877</v>
      </c>
      <c r="I68">
        <f t="shared" ref="I68:I131" si="9">IF(ISBLANK(E68), "", 1-H68)</f>
        <v>0.53631741496939123</v>
      </c>
      <c r="J68">
        <f t="shared" ref="J68:J131" si="10">IF(ISBLANK(E68),"",SMALL(I$3:I$202,F68))</f>
        <v>0.46520243752255563</v>
      </c>
      <c r="K68">
        <f t="shared" ref="K68:K131" si="11">IF(ISBLANK(E68),"",(2*F68-1)*(LN(H68)+LN(J68)))</f>
        <v>-200.93273391258739</v>
      </c>
      <c r="L68">
        <f t="shared" ref="L68:L131" si="12">IF(E68="",NA(),NORMSINV((F68-0.3)/($B$6+0.4)))</f>
        <v>-8.0427273686169864E-2</v>
      </c>
    </row>
    <row r="69" spans="5:12" x14ac:dyDescent="0.3">
      <c r="E69">
        <v>16.600000000000001</v>
      </c>
      <c r="F69">
        <f t="shared" ref="F69:F132" si="13">IF(ISBLANK(E69),"",F68+1)</f>
        <v>67</v>
      </c>
      <c r="G69">
        <f t="shared" si="7"/>
        <v>18.7</v>
      </c>
      <c r="H69">
        <f t="shared" si="8"/>
        <v>0.46368258503060877</v>
      </c>
      <c r="I69">
        <f t="shared" si="9"/>
        <v>0.53631741496939123</v>
      </c>
      <c r="J69">
        <f t="shared" si="10"/>
        <v>0.46520243752255563</v>
      </c>
      <c r="K69">
        <f t="shared" si="11"/>
        <v>-204.00040923949712</v>
      </c>
      <c r="L69">
        <f t="shared" si="12"/>
        <v>-6.2527892811020142E-2</v>
      </c>
    </row>
    <row r="70" spans="5:12" x14ac:dyDescent="0.3">
      <c r="E70">
        <v>19.399999999999999</v>
      </c>
      <c r="F70">
        <f t="shared" si="13"/>
        <v>68</v>
      </c>
      <c r="G70">
        <f t="shared" si="7"/>
        <v>18.7</v>
      </c>
      <c r="H70">
        <f t="shared" si="8"/>
        <v>0.46368258503060877</v>
      </c>
      <c r="I70">
        <f t="shared" si="9"/>
        <v>0.53631741496939123</v>
      </c>
      <c r="J70">
        <f t="shared" si="10"/>
        <v>0.50076295875495591</v>
      </c>
      <c r="K70">
        <f t="shared" si="11"/>
        <v>-197.12395857325998</v>
      </c>
      <c r="L70">
        <f t="shared" si="12"/>
        <v>-4.464852431723397E-2</v>
      </c>
    </row>
    <row r="71" spans="5:12" x14ac:dyDescent="0.3">
      <c r="E71">
        <v>19.3</v>
      </c>
      <c r="F71">
        <f t="shared" si="13"/>
        <v>69</v>
      </c>
      <c r="G71">
        <f t="shared" si="7"/>
        <v>18.8</v>
      </c>
      <c r="H71">
        <f t="shared" si="8"/>
        <v>0.49923704124504409</v>
      </c>
      <c r="I71">
        <f t="shared" si="9"/>
        <v>0.50076295875495591</v>
      </c>
      <c r="J71">
        <f t="shared" si="10"/>
        <v>0.50076295875495591</v>
      </c>
      <c r="K71">
        <f t="shared" si="11"/>
        <v>-189.92264646791824</v>
      </c>
      <c r="L71">
        <f t="shared" si="12"/>
        <v>-2.6783418452355736E-2</v>
      </c>
    </row>
    <row r="72" spans="5:12" x14ac:dyDescent="0.3">
      <c r="E72">
        <v>20.100000000000001</v>
      </c>
      <c r="F72">
        <f t="shared" si="13"/>
        <v>70</v>
      </c>
      <c r="G72">
        <f t="shared" si="7"/>
        <v>18.8</v>
      </c>
      <c r="H72">
        <f t="shared" si="8"/>
        <v>0.49923704124504409</v>
      </c>
      <c r="I72">
        <f t="shared" si="9"/>
        <v>0.50076295875495591</v>
      </c>
      <c r="J72">
        <f t="shared" si="10"/>
        <v>0.50076295875495591</v>
      </c>
      <c r="K72">
        <f t="shared" si="11"/>
        <v>-192.69523984701195</v>
      </c>
      <c r="L72">
        <f t="shared" si="12"/>
        <v>-8.9268574300863518E-3</v>
      </c>
    </row>
    <row r="73" spans="5:12" x14ac:dyDescent="0.3">
      <c r="E73">
        <v>20.5</v>
      </c>
      <c r="F73">
        <f t="shared" si="13"/>
        <v>71</v>
      </c>
      <c r="G73">
        <f t="shared" si="7"/>
        <v>18.8</v>
      </c>
      <c r="H73">
        <f t="shared" si="8"/>
        <v>0.49923704124504409</v>
      </c>
      <c r="I73">
        <f t="shared" si="9"/>
        <v>0.50076295875495591</v>
      </c>
      <c r="J73">
        <f t="shared" si="10"/>
        <v>0.50076295875495591</v>
      </c>
      <c r="K73">
        <f t="shared" si="11"/>
        <v>-195.46783322610563</v>
      </c>
      <c r="L73">
        <f t="shared" si="12"/>
        <v>8.9268574300863518E-3</v>
      </c>
    </row>
    <row r="74" spans="5:12" x14ac:dyDescent="0.3">
      <c r="E74">
        <v>20</v>
      </c>
      <c r="F74">
        <f t="shared" si="13"/>
        <v>72</v>
      </c>
      <c r="G74">
        <f t="shared" si="7"/>
        <v>18.8</v>
      </c>
      <c r="H74">
        <f t="shared" si="8"/>
        <v>0.49923704124504409</v>
      </c>
      <c r="I74">
        <f t="shared" si="9"/>
        <v>0.50076295875495591</v>
      </c>
      <c r="J74">
        <f t="shared" si="10"/>
        <v>0.50076295875495591</v>
      </c>
      <c r="K74">
        <f t="shared" si="11"/>
        <v>-198.24042660519933</v>
      </c>
      <c r="L74">
        <f t="shared" si="12"/>
        <v>2.6783418452355601E-2</v>
      </c>
    </row>
    <row r="75" spans="5:12" x14ac:dyDescent="0.3">
      <c r="E75">
        <v>20.8</v>
      </c>
      <c r="F75">
        <f t="shared" si="13"/>
        <v>73</v>
      </c>
      <c r="G75">
        <f t="shared" si="7"/>
        <v>18.8</v>
      </c>
      <c r="H75">
        <f t="shared" si="8"/>
        <v>0.49923704124504409</v>
      </c>
      <c r="I75">
        <f t="shared" si="9"/>
        <v>0.50076295875495591</v>
      </c>
      <c r="J75">
        <f t="shared" si="10"/>
        <v>0.53631741496939123</v>
      </c>
      <c r="K75">
        <f t="shared" si="11"/>
        <v>-191.06698785952938</v>
      </c>
      <c r="L75">
        <f t="shared" si="12"/>
        <v>4.464852431723397E-2</v>
      </c>
    </row>
    <row r="76" spans="5:12" x14ac:dyDescent="0.3">
      <c r="E76">
        <v>17.7</v>
      </c>
      <c r="F76">
        <f t="shared" si="13"/>
        <v>74</v>
      </c>
      <c r="G76">
        <f t="shared" si="7"/>
        <v>18.899999999999999</v>
      </c>
      <c r="H76">
        <f t="shared" si="8"/>
        <v>0.53479756247744437</v>
      </c>
      <c r="I76">
        <f t="shared" si="9"/>
        <v>0.46520243752255563</v>
      </c>
      <c r="J76">
        <f t="shared" si="10"/>
        <v>0.53631741496939123</v>
      </c>
      <c r="K76">
        <f t="shared" si="11"/>
        <v>-183.58772562195102</v>
      </c>
      <c r="L76">
        <f t="shared" si="12"/>
        <v>6.2527892811020003E-2</v>
      </c>
    </row>
    <row r="77" spans="5:12" x14ac:dyDescent="0.3">
      <c r="E77">
        <v>19.899999999999999</v>
      </c>
      <c r="F77">
        <f t="shared" si="13"/>
        <v>75</v>
      </c>
      <c r="G77">
        <f t="shared" si="7"/>
        <v>18.899999999999999</v>
      </c>
      <c r="H77">
        <f t="shared" si="8"/>
        <v>0.53479756247744437</v>
      </c>
      <c r="I77">
        <f t="shared" si="9"/>
        <v>0.46520243752255563</v>
      </c>
      <c r="J77">
        <f t="shared" si="10"/>
        <v>0.53631741496939123</v>
      </c>
      <c r="K77">
        <f t="shared" si="11"/>
        <v>-186.08551780728368</v>
      </c>
      <c r="L77">
        <f t="shared" si="12"/>
        <v>8.0427273686169864E-2</v>
      </c>
    </row>
    <row r="78" spans="5:12" x14ac:dyDescent="0.3">
      <c r="E78">
        <v>18.8</v>
      </c>
      <c r="F78">
        <f t="shared" si="13"/>
        <v>76</v>
      </c>
      <c r="G78">
        <f t="shared" si="7"/>
        <v>18.899999999999999</v>
      </c>
      <c r="H78">
        <f t="shared" si="8"/>
        <v>0.53479756247744437</v>
      </c>
      <c r="I78">
        <f t="shared" si="9"/>
        <v>0.46520243752255563</v>
      </c>
      <c r="J78">
        <f t="shared" si="10"/>
        <v>0.53631741496939123</v>
      </c>
      <c r="K78">
        <f t="shared" si="11"/>
        <v>-188.58330999261636</v>
      </c>
      <c r="L78">
        <f t="shared" si="12"/>
        <v>9.8352461707857913E-2</v>
      </c>
    </row>
    <row r="79" spans="5:12" x14ac:dyDescent="0.3">
      <c r="E79">
        <v>16.399999999999999</v>
      </c>
      <c r="F79">
        <f t="shared" si="13"/>
        <v>77</v>
      </c>
      <c r="G79">
        <f t="shared" si="7"/>
        <v>19</v>
      </c>
      <c r="H79">
        <f t="shared" si="8"/>
        <v>0.57008216693300917</v>
      </c>
      <c r="I79">
        <f t="shared" si="9"/>
        <v>0.42991783306699083</v>
      </c>
      <c r="J79">
        <f t="shared" si="10"/>
        <v>0.57158396862683247</v>
      </c>
      <c r="K79">
        <f t="shared" si="11"/>
        <v>-171.56175434310637</v>
      </c>
      <c r="L79">
        <f t="shared" si="12"/>
        <v>0.11630930996408784</v>
      </c>
    </row>
    <row r="80" spans="5:12" x14ac:dyDescent="0.3">
      <c r="E80">
        <v>18.5</v>
      </c>
      <c r="F80">
        <f t="shared" si="13"/>
        <v>78</v>
      </c>
      <c r="G80">
        <f t="shared" si="7"/>
        <v>19</v>
      </c>
      <c r="H80">
        <f t="shared" si="8"/>
        <v>0.57008216693300917</v>
      </c>
      <c r="I80">
        <f t="shared" si="9"/>
        <v>0.42991783306699083</v>
      </c>
      <c r="J80">
        <f t="shared" si="10"/>
        <v>0.57158396862683247</v>
      </c>
      <c r="K80">
        <f t="shared" si="11"/>
        <v>-173.80439165478097</v>
      </c>
      <c r="L80">
        <f t="shared" si="12"/>
        <v>0.1343037435196463</v>
      </c>
    </row>
    <row r="81" spans="5:12" x14ac:dyDescent="0.3">
      <c r="E81">
        <v>19</v>
      </c>
      <c r="F81">
        <f t="shared" si="13"/>
        <v>79</v>
      </c>
      <c r="G81">
        <f t="shared" si="7"/>
        <v>19</v>
      </c>
      <c r="H81">
        <f t="shared" si="8"/>
        <v>0.57008216693300917</v>
      </c>
      <c r="I81">
        <f t="shared" si="9"/>
        <v>0.42991783306699083</v>
      </c>
      <c r="J81">
        <f t="shared" si="10"/>
        <v>0.57158396862683247</v>
      </c>
      <c r="K81">
        <f t="shared" si="11"/>
        <v>-176.04702896645554</v>
      </c>
      <c r="L81">
        <f t="shared" si="12"/>
        <v>0.15234177349806091</v>
      </c>
    </row>
    <row r="82" spans="5:12" x14ac:dyDescent="0.3">
      <c r="E82">
        <v>20.6</v>
      </c>
      <c r="F82">
        <f t="shared" si="13"/>
        <v>80</v>
      </c>
      <c r="G82">
        <f t="shared" si="7"/>
        <v>19</v>
      </c>
      <c r="H82">
        <f t="shared" si="8"/>
        <v>0.57008216693300917</v>
      </c>
      <c r="I82">
        <f t="shared" si="9"/>
        <v>0.42991783306699083</v>
      </c>
      <c r="J82">
        <f t="shared" si="10"/>
        <v>0.57158396862683247</v>
      </c>
      <c r="K82">
        <f t="shared" si="11"/>
        <v>-178.28966627813014</v>
      </c>
      <c r="L82">
        <f t="shared" si="12"/>
        <v>0.17042951168060555</v>
      </c>
    </row>
    <row r="83" spans="5:12" x14ac:dyDescent="0.3">
      <c r="E83">
        <v>19.2</v>
      </c>
      <c r="F83">
        <f t="shared" si="13"/>
        <v>81</v>
      </c>
      <c r="G83">
        <f t="shared" si="7"/>
        <v>19</v>
      </c>
      <c r="H83">
        <f t="shared" si="8"/>
        <v>0.57008216693300917</v>
      </c>
      <c r="I83">
        <f t="shared" si="9"/>
        <v>0.42991783306699083</v>
      </c>
      <c r="J83">
        <f t="shared" si="10"/>
        <v>0.60628761104590445</v>
      </c>
      <c r="K83">
        <f t="shared" si="11"/>
        <v>-171.04246771098596</v>
      </c>
      <c r="L83">
        <f t="shared" si="12"/>
        <v>0.1885731857173448</v>
      </c>
    </row>
    <row r="84" spans="5:12" x14ac:dyDescent="0.3">
      <c r="E84">
        <v>17.100000000000001</v>
      </c>
      <c r="F84">
        <f t="shared" si="13"/>
        <v>82</v>
      </c>
      <c r="G84">
        <f t="shared" si="7"/>
        <v>19</v>
      </c>
      <c r="H84">
        <f t="shared" si="8"/>
        <v>0.57008216693300917</v>
      </c>
      <c r="I84">
        <f t="shared" si="9"/>
        <v>0.42991783306699083</v>
      </c>
      <c r="J84">
        <f t="shared" si="10"/>
        <v>0.60628761104590445</v>
      </c>
      <c r="K84">
        <f t="shared" si="11"/>
        <v>-173.16721886267524</v>
      </c>
      <c r="L84">
        <f t="shared" si="12"/>
        <v>0.20677915505239405</v>
      </c>
    </row>
    <row r="85" spans="5:12" x14ac:dyDescent="0.3">
      <c r="E85">
        <v>16.3</v>
      </c>
      <c r="F85">
        <f t="shared" si="13"/>
        <v>83</v>
      </c>
      <c r="G85">
        <f t="shared" si="7"/>
        <v>19.100000000000001</v>
      </c>
      <c r="H85">
        <f t="shared" si="8"/>
        <v>0.60481541886643031</v>
      </c>
      <c r="I85">
        <f t="shared" si="9"/>
        <v>0.39518458113356969</v>
      </c>
      <c r="J85">
        <f t="shared" si="10"/>
        <v>0.60628761104590445</v>
      </c>
      <c r="K85">
        <f t="shared" si="11"/>
        <v>-165.53340541658162</v>
      </c>
      <c r="L85">
        <f t="shared" si="12"/>
        <v>0.2250539276740682</v>
      </c>
    </row>
    <row r="86" spans="5:12" x14ac:dyDescent="0.3">
      <c r="E86">
        <v>17.2</v>
      </c>
      <c r="F86">
        <f t="shared" si="13"/>
        <v>84</v>
      </c>
      <c r="G86">
        <f t="shared" si="7"/>
        <v>19.100000000000001</v>
      </c>
      <c r="H86">
        <f t="shared" si="8"/>
        <v>0.60481541886643031</v>
      </c>
      <c r="I86">
        <f t="shared" si="9"/>
        <v>0.39518458113356969</v>
      </c>
      <c r="J86">
        <f t="shared" si="10"/>
        <v>0.60628761104590445</v>
      </c>
      <c r="K86">
        <f t="shared" si="11"/>
        <v>-167.53987093678262</v>
      </c>
      <c r="L86">
        <f t="shared" si="12"/>
        <v>0.24340417781063114</v>
      </c>
    </row>
    <row r="87" spans="5:12" x14ac:dyDescent="0.3">
      <c r="E87">
        <v>17.899999999999999</v>
      </c>
      <c r="F87">
        <f t="shared" si="13"/>
        <v>85</v>
      </c>
      <c r="G87">
        <f t="shared" si="7"/>
        <v>19.100000000000001</v>
      </c>
      <c r="H87">
        <f t="shared" si="8"/>
        <v>0.60481541886643031</v>
      </c>
      <c r="I87">
        <f t="shared" si="9"/>
        <v>0.39518458113356969</v>
      </c>
      <c r="J87">
        <f t="shared" si="10"/>
        <v>0.60628761104590445</v>
      </c>
      <c r="K87">
        <f t="shared" si="11"/>
        <v>-169.5463364569836</v>
      </c>
      <c r="L87">
        <f t="shared" si="12"/>
        <v>0.26183676470407691</v>
      </c>
    </row>
    <row r="88" spans="5:12" x14ac:dyDescent="0.3">
      <c r="E88">
        <v>19.100000000000001</v>
      </c>
      <c r="F88">
        <f t="shared" si="13"/>
        <v>86</v>
      </c>
      <c r="G88">
        <f t="shared" si="7"/>
        <v>19.100000000000001</v>
      </c>
      <c r="H88">
        <f t="shared" si="8"/>
        <v>0.60481541886643031</v>
      </c>
      <c r="I88">
        <f t="shared" si="9"/>
        <v>0.39518458113356969</v>
      </c>
      <c r="J88">
        <f t="shared" si="10"/>
        <v>0.60628761104590445</v>
      </c>
      <c r="K88">
        <f t="shared" si="11"/>
        <v>-171.5528019771846</v>
      </c>
      <c r="L88">
        <f t="shared" si="12"/>
        <v>0.28035875260808046</v>
      </c>
    </row>
    <row r="89" spans="5:12" x14ac:dyDescent="0.3">
      <c r="E89">
        <v>17.3</v>
      </c>
      <c r="F89">
        <f t="shared" si="13"/>
        <v>87</v>
      </c>
      <c r="G89">
        <f t="shared" si="7"/>
        <v>19.100000000000001</v>
      </c>
      <c r="H89">
        <f t="shared" si="8"/>
        <v>0.60481541886643031</v>
      </c>
      <c r="I89">
        <f t="shared" si="9"/>
        <v>0.39518458113356969</v>
      </c>
      <c r="J89">
        <f t="shared" si="10"/>
        <v>0.60628761104590445</v>
      </c>
      <c r="K89">
        <f t="shared" si="11"/>
        <v>-173.55926749738558</v>
      </c>
      <c r="L89">
        <f t="shared" si="12"/>
        <v>0.29897743217218092</v>
      </c>
    </row>
    <row r="90" spans="5:12" x14ac:dyDescent="0.3">
      <c r="E90">
        <v>19.399999999999999</v>
      </c>
      <c r="F90">
        <f t="shared" si="13"/>
        <v>88</v>
      </c>
      <c r="G90">
        <f t="shared" si="7"/>
        <v>19.2</v>
      </c>
      <c r="H90">
        <f t="shared" si="8"/>
        <v>0.63873486073149111</v>
      </c>
      <c r="I90">
        <f t="shared" si="9"/>
        <v>0.36126513926850889</v>
      </c>
      <c r="J90">
        <f t="shared" si="10"/>
        <v>0.60628761104590445</v>
      </c>
      <c r="K90">
        <f t="shared" si="11"/>
        <v>-166.01666181801983</v>
      </c>
      <c r="L90">
        <f t="shared" si="12"/>
        <v>0.31770034339279069</v>
      </c>
    </row>
    <row r="91" spans="5:12" x14ac:dyDescent="0.3">
      <c r="E91">
        <v>18.3</v>
      </c>
      <c r="F91">
        <f t="shared" si="13"/>
        <v>89</v>
      </c>
      <c r="G91">
        <f t="shared" si="7"/>
        <v>19.2</v>
      </c>
      <c r="H91">
        <f t="shared" si="8"/>
        <v>0.63873486073149111</v>
      </c>
      <c r="I91">
        <f t="shared" si="9"/>
        <v>0.36126513926850889</v>
      </c>
      <c r="J91">
        <f t="shared" si="10"/>
        <v>0.60628761104590445</v>
      </c>
      <c r="K91">
        <f t="shared" si="11"/>
        <v>-167.91399509594004</v>
      </c>
      <c r="L91">
        <f t="shared" si="12"/>
        <v>0.33653530033316909</v>
      </c>
    </row>
    <row r="92" spans="5:12" x14ac:dyDescent="0.3">
      <c r="E92">
        <v>19.3</v>
      </c>
      <c r="F92">
        <f t="shared" si="13"/>
        <v>90</v>
      </c>
      <c r="G92">
        <f t="shared" si="7"/>
        <v>19.2</v>
      </c>
      <c r="H92">
        <f t="shared" si="8"/>
        <v>0.63873486073149111</v>
      </c>
      <c r="I92">
        <f t="shared" si="9"/>
        <v>0.36126513926850889</v>
      </c>
      <c r="J92">
        <f t="shared" si="10"/>
        <v>0.64016657775713459</v>
      </c>
      <c r="K92">
        <f t="shared" si="11"/>
        <v>-160.07839292288602</v>
      </c>
      <c r="L92">
        <f t="shared" si="12"/>
        <v>0.35549041783953067</v>
      </c>
    </row>
    <row r="93" spans="5:12" x14ac:dyDescent="0.3">
      <c r="E93">
        <v>17.2</v>
      </c>
      <c r="F93">
        <f t="shared" si="13"/>
        <v>91</v>
      </c>
      <c r="G93">
        <f t="shared" si="7"/>
        <v>19.3</v>
      </c>
      <c r="H93">
        <f t="shared" si="8"/>
        <v>0.6715969375315578</v>
      </c>
      <c r="I93">
        <f t="shared" si="9"/>
        <v>0.3284030624684422</v>
      </c>
      <c r="J93">
        <f t="shared" si="10"/>
        <v>0.64016657775713459</v>
      </c>
      <c r="K93">
        <f t="shared" si="11"/>
        <v>-152.78640282202716</v>
      </c>
      <c r="L93">
        <f t="shared" si="12"/>
        <v>0.37457414050962989</v>
      </c>
    </row>
    <row r="94" spans="5:12" x14ac:dyDescent="0.3">
      <c r="E94">
        <v>17.5</v>
      </c>
      <c r="F94">
        <f t="shared" si="13"/>
        <v>92</v>
      </c>
      <c r="G94">
        <f t="shared" si="7"/>
        <v>19.3</v>
      </c>
      <c r="H94">
        <f t="shared" si="8"/>
        <v>0.6715969375315578</v>
      </c>
      <c r="I94">
        <f t="shared" si="9"/>
        <v>0.3284030624684422</v>
      </c>
      <c r="J94">
        <f t="shared" si="10"/>
        <v>0.64016657775713459</v>
      </c>
      <c r="K94">
        <f t="shared" si="11"/>
        <v>-154.47465036702195</v>
      </c>
      <c r="L94">
        <f t="shared" si="12"/>
        <v>0.3937952742041268</v>
      </c>
    </row>
    <row r="95" spans="5:12" x14ac:dyDescent="0.3">
      <c r="E95">
        <v>19.600000000000001</v>
      </c>
      <c r="F95">
        <f t="shared" si="13"/>
        <v>93</v>
      </c>
      <c r="G95">
        <f t="shared" si="7"/>
        <v>19.3</v>
      </c>
      <c r="H95">
        <f t="shared" si="8"/>
        <v>0.6715969375315578</v>
      </c>
      <c r="I95">
        <f t="shared" si="9"/>
        <v>0.3284030624684422</v>
      </c>
      <c r="J95">
        <f t="shared" si="10"/>
        <v>0.64016657775713459</v>
      </c>
      <c r="K95">
        <f t="shared" si="11"/>
        <v>-156.16289791201672</v>
      </c>
      <c r="L95">
        <f t="shared" si="12"/>
        <v>0.41316302043074504</v>
      </c>
    </row>
    <row r="96" spans="5:12" x14ac:dyDescent="0.3">
      <c r="E96">
        <v>17.600000000000001</v>
      </c>
      <c r="F96">
        <f t="shared" si="13"/>
        <v>94</v>
      </c>
      <c r="G96">
        <f t="shared" si="7"/>
        <v>19.3</v>
      </c>
      <c r="H96">
        <f t="shared" si="8"/>
        <v>0.6715969375315578</v>
      </c>
      <c r="I96">
        <f t="shared" si="9"/>
        <v>0.3284030624684422</v>
      </c>
      <c r="J96">
        <f t="shared" si="10"/>
        <v>0.67297824588845079</v>
      </c>
      <c r="K96">
        <f t="shared" si="11"/>
        <v>-148.50402809923466</v>
      </c>
      <c r="L96">
        <f t="shared" si="12"/>
        <v>0.43268701397766485</v>
      </c>
    </row>
    <row r="97" spans="5:12" x14ac:dyDescent="0.3">
      <c r="E97">
        <v>20</v>
      </c>
      <c r="F97">
        <f t="shared" si="13"/>
        <v>95</v>
      </c>
      <c r="G97">
        <f t="shared" si="7"/>
        <v>19.399999999999999</v>
      </c>
      <c r="H97">
        <f t="shared" si="8"/>
        <v>0.70318219146983929</v>
      </c>
      <c r="I97">
        <f t="shared" si="9"/>
        <v>0.29681780853016071</v>
      </c>
      <c r="J97">
        <f t="shared" si="10"/>
        <v>0.67297824588845079</v>
      </c>
      <c r="K97">
        <f t="shared" si="11"/>
        <v>-141.40630952270945</v>
      </c>
      <c r="L97">
        <f t="shared" si="12"/>
        <v>0.4523773642270823</v>
      </c>
    </row>
    <row r="98" spans="5:12" x14ac:dyDescent="0.3">
      <c r="E98">
        <v>19.899999999999999</v>
      </c>
      <c r="F98">
        <f t="shared" si="13"/>
        <v>96</v>
      </c>
      <c r="G98">
        <f t="shared" si="7"/>
        <v>19.399999999999999</v>
      </c>
      <c r="H98">
        <f t="shared" si="8"/>
        <v>0.70318219146983929</v>
      </c>
      <c r="I98">
        <f t="shared" si="9"/>
        <v>0.29681780853016071</v>
      </c>
      <c r="J98">
        <f t="shared" si="10"/>
        <v>0.67297824588845079</v>
      </c>
      <c r="K98">
        <f t="shared" si="11"/>
        <v>-142.90267258644181</v>
      </c>
      <c r="L98">
        <f t="shared" si="12"/>
        <v>0.47224470064397234</v>
      </c>
    </row>
    <row r="99" spans="5:12" x14ac:dyDescent="0.3">
      <c r="E99">
        <v>16.899999999999999</v>
      </c>
      <c r="F99">
        <f t="shared" si="13"/>
        <v>97</v>
      </c>
      <c r="G99">
        <f t="shared" si="7"/>
        <v>19.399999999999999</v>
      </c>
      <c r="H99">
        <f t="shared" si="8"/>
        <v>0.70318219146983929</v>
      </c>
      <c r="I99">
        <f t="shared" si="9"/>
        <v>0.29681780853016071</v>
      </c>
      <c r="J99">
        <f t="shared" si="10"/>
        <v>0.67297824588845079</v>
      </c>
      <c r="K99">
        <f t="shared" si="11"/>
        <v>-144.3990356501742</v>
      </c>
      <c r="L99">
        <f t="shared" si="12"/>
        <v>0.4923002230106982</v>
      </c>
    </row>
    <row r="100" spans="5:12" x14ac:dyDescent="0.3">
      <c r="E100">
        <v>19.5</v>
      </c>
      <c r="F100">
        <f t="shared" si="13"/>
        <v>98</v>
      </c>
      <c r="G100">
        <f t="shared" si="7"/>
        <v>19.399999999999999</v>
      </c>
      <c r="H100">
        <f t="shared" si="8"/>
        <v>0.70318219146983929</v>
      </c>
      <c r="I100">
        <f t="shared" si="9"/>
        <v>0.29681780853016071</v>
      </c>
      <c r="J100">
        <f t="shared" si="10"/>
        <v>0.67297824588845079</v>
      </c>
      <c r="K100">
        <f t="shared" si="11"/>
        <v>-145.89539871390656</v>
      </c>
      <c r="L100">
        <f t="shared" si="12"/>
        <v>0.51255575706762879</v>
      </c>
    </row>
    <row r="101" spans="5:12" x14ac:dyDescent="0.3">
      <c r="E101">
        <v>20.399999999999999</v>
      </c>
      <c r="F101">
        <f t="shared" si="13"/>
        <v>99</v>
      </c>
      <c r="G101">
        <f t="shared" si="7"/>
        <v>19.399999999999999</v>
      </c>
      <c r="H101">
        <f t="shared" si="8"/>
        <v>0.70318219146983929</v>
      </c>
      <c r="I101">
        <f t="shared" si="9"/>
        <v>0.29681780853016071</v>
      </c>
      <c r="J101">
        <f t="shared" si="10"/>
        <v>0.67297824588845079</v>
      </c>
      <c r="K101">
        <f t="shared" si="11"/>
        <v>-147.39176177763895</v>
      </c>
      <c r="L101">
        <f t="shared" si="12"/>
        <v>0.53302381632619555</v>
      </c>
    </row>
    <row r="102" spans="5:12" x14ac:dyDescent="0.3">
      <c r="E102">
        <v>19.100000000000001</v>
      </c>
      <c r="F102">
        <f t="shared" si="13"/>
        <v>100</v>
      </c>
      <c r="G102">
        <f t="shared" si="7"/>
        <v>19.5</v>
      </c>
      <c r="H102">
        <f t="shared" si="8"/>
        <v>0.7332995443238477</v>
      </c>
      <c r="I102">
        <f t="shared" si="9"/>
        <v>0.2667004556761523</v>
      </c>
      <c r="J102">
        <f t="shared" si="10"/>
        <v>0.67297824588845079</v>
      </c>
      <c r="K102">
        <f t="shared" si="11"/>
        <v>-140.54241256790837</v>
      </c>
      <c r="L102">
        <f t="shared" si="12"/>
        <v>0.553717670947528</v>
      </c>
    </row>
    <row r="103" spans="5:12" x14ac:dyDescent="0.3">
      <c r="E103">
        <v>18.5</v>
      </c>
      <c r="F103">
        <f t="shared" si="13"/>
        <v>101</v>
      </c>
      <c r="G103">
        <f t="shared" si="7"/>
        <v>19.5</v>
      </c>
      <c r="H103">
        <f t="shared" si="8"/>
        <v>0.7332995443238477</v>
      </c>
      <c r="I103">
        <f t="shared" si="9"/>
        <v>0.2667004556761523</v>
      </c>
      <c r="J103">
        <f t="shared" si="10"/>
        <v>0.67297824588845079</v>
      </c>
      <c r="K103">
        <f t="shared" si="11"/>
        <v>-141.95489912637979</v>
      </c>
      <c r="L103">
        <f t="shared" si="12"/>
        <v>0.57465142473135711</v>
      </c>
    </row>
    <row r="104" spans="5:12" x14ac:dyDescent="0.3">
      <c r="E104">
        <v>18.3</v>
      </c>
      <c r="F104">
        <f t="shared" si="13"/>
        <v>102</v>
      </c>
      <c r="G104">
        <f t="shared" si="7"/>
        <v>19.5</v>
      </c>
      <c r="H104">
        <f t="shared" si="8"/>
        <v>0.7332995443238477</v>
      </c>
      <c r="I104">
        <f t="shared" si="9"/>
        <v>0.2667004556761523</v>
      </c>
      <c r="J104">
        <f t="shared" si="10"/>
        <v>0.70450429314557261</v>
      </c>
      <c r="K104">
        <f t="shared" si="11"/>
        <v>-134.07375738903121</v>
      </c>
      <c r="L104">
        <f t="shared" si="12"/>
        <v>0.59584010144197597</v>
      </c>
    </row>
    <row r="105" spans="5:12" x14ac:dyDescent="0.3">
      <c r="E105">
        <v>19.8</v>
      </c>
      <c r="F105">
        <f t="shared" si="13"/>
        <v>103</v>
      </c>
      <c r="G105">
        <f t="shared" si="7"/>
        <v>19.5</v>
      </c>
      <c r="H105">
        <f t="shared" si="8"/>
        <v>0.7332995443238477</v>
      </c>
      <c r="I105">
        <f t="shared" si="9"/>
        <v>0.2667004556761523</v>
      </c>
      <c r="J105">
        <f t="shared" si="10"/>
        <v>0.70450429314557261</v>
      </c>
      <c r="K105">
        <f t="shared" si="11"/>
        <v>-135.39468110714975</v>
      </c>
      <c r="L105">
        <f t="shared" si="12"/>
        <v>0.61729974191771353</v>
      </c>
    </row>
    <row r="106" spans="5:12" x14ac:dyDescent="0.3">
      <c r="E106">
        <v>19.100000000000001</v>
      </c>
      <c r="F106">
        <f t="shared" si="13"/>
        <v>104</v>
      </c>
      <c r="G106">
        <f t="shared" si="7"/>
        <v>19.600000000000001</v>
      </c>
      <c r="H106">
        <f t="shared" si="8"/>
        <v>0.76178953315988984</v>
      </c>
      <c r="I106">
        <f t="shared" si="9"/>
        <v>0.23821046684011016</v>
      </c>
      <c r="J106">
        <f t="shared" si="10"/>
        <v>0.73455493771691294</v>
      </c>
      <c r="K106">
        <f t="shared" si="11"/>
        <v>-120.17911913105462</v>
      </c>
      <c r="L106">
        <f t="shared" si="12"/>
        <v>0.63904751367660539</v>
      </c>
    </row>
    <row r="107" spans="5:12" x14ac:dyDescent="0.3">
      <c r="E107">
        <v>17.5</v>
      </c>
      <c r="F107">
        <f t="shared" si="13"/>
        <v>105</v>
      </c>
      <c r="G107">
        <f t="shared" si="7"/>
        <v>19.600000000000001</v>
      </c>
      <c r="H107">
        <f t="shared" si="8"/>
        <v>0.76178953315988984</v>
      </c>
      <c r="I107">
        <f t="shared" si="9"/>
        <v>0.23821046684011016</v>
      </c>
      <c r="J107">
        <f t="shared" si="10"/>
        <v>0.73455493771691294</v>
      </c>
      <c r="K107">
        <f t="shared" si="11"/>
        <v>-121.34027004053341</v>
      </c>
      <c r="L107">
        <f t="shared" si="12"/>
        <v>0.66110183505512932</v>
      </c>
    </row>
    <row r="108" spans="5:12" x14ac:dyDescent="0.3">
      <c r="E108">
        <v>18.5</v>
      </c>
      <c r="F108">
        <f t="shared" si="13"/>
        <v>106</v>
      </c>
      <c r="G108">
        <f t="shared" si="7"/>
        <v>19.600000000000001</v>
      </c>
      <c r="H108">
        <f t="shared" si="8"/>
        <v>0.76178953315988984</v>
      </c>
      <c r="I108">
        <f t="shared" si="9"/>
        <v>0.23821046684011016</v>
      </c>
      <c r="J108">
        <f t="shared" si="10"/>
        <v>0.73455493771691294</v>
      </c>
      <c r="K108">
        <f t="shared" si="11"/>
        <v>-122.5014209500122</v>
      </c>
      <c r="L108">
        <f t="shared" si="12"/>
        <v>0.68348251631360402</v>
      </c>
    </row>
    <row r="109" spans="5:12" x14ac:dyDescent="0.3">
      <c r="E109">
        <v>19.3</v>
      </c>
      <c r="F109">
        <f t="shared" si="13"/>
        <v>107</v>
      </c>
      <c r="G109">
        <f t="shared" si="7"/>
        <v>19.600000000000001</v>
      </c>
      <c r="H109">
        <f t="shared" si="8"/>
        <v>0.76178953315988984</v>
      </c>
      <c r="I109">
        <f t="shared" si="9"/>
        <v>0.23821046684011016</v>
      </c>
      <c r="J109">
        <f t="shared" si="10"/>
        <v>0.73455493771691294</v>
      </c>
      <c r="K109">
        <f t="shared" si="11"/>
        <v>-123.662571859491</v>
      </c>
      <c r="L109">
        <f t="shared" si="12"/>
        <v>0.70621092062998536</v>
      </c>
    </row>
    <row r="110" spans="5:12" x14ac:dyDescent="0.3">
      <c r="E110">
        <v>19.100000000000001</v>
      </c>
      <c r="F110">
        <f t="shared" si="13"/>
        <v>108</v>
      </c>
      <c r="G110">
        <f t="shared" si="7"/>
        <v>19.600000000000001</v>
      </c>
      <c r="H110">
        <f t="shared" si="8"/>
        <v>0.76178953315988984</v>
      </c>
      <c r="I110">
        <f t="shared" si="9"/>
        <v>0.23821046684011016</v>
      </c>
      <c r="J110">
        <f t="shared" si="10"/>
        <v>0.76297212693412464</v>
      </c>
      <c r="K110">
        <f t="shared" si="11"/>
        <v>-116.66302993841977</v>
      </c>
      <c r="L110">
        <f t="shared" si="12"/>
        <v>0.72931014850769149</v>
      </c>
    </row>
    <row r="111" spans="5:12" x14ac:dyDescent="0.3">
      <c r="E111">
        <v>17.399999999999999</v>
      </c>
      <c r="F111">
        <f t="shared" si="13"/>
        <v>109</v>
      </c>
      <c r="G111">
        <f t="shared" si="7"/>
        <v>19.7</v>
      </c>
      <c r="H111">
        <f t="shared" si="8"/>
        <v>0.78852641879877505</v>
      </c>
      <c r="I111">
        <f t="shared" si="9"/>
        <v>0.21147358120122495</v>
      </c>
      <c r="J111">
        <f t="shared" si="10"/>
        <v>0.76297212693412464</v>
      </c>
      <c r="K111">
        <f t="shared" si="11"/>
        <v>-110.26272295461914</v>
      </c>
      <c r="L111">
        <f t="shared" si="12"/>
        <v>0.7528052498747434</v>
      </c>
    </row>
    <row r="112" spans="5:12" x14ac:dyDescent="0.3">
      <c r="E112">
        <v>16.3</v>
      </c>
      <c r="F112">
        <f t="shared" si="13"/>
        <v>110</v>
      </c>
      <c r="G112">
        <f t="shared" si="7"/>
        <v>19.7</v>
      </c>
      <c r="H112">
        <f t="shared" si="8"/>
        <v>0.78852641879877505</v>
      </c>
      <c r="I112">
        <f t="shared" si="9"/>
        <v>0.21147358120122495</v>
      </c>
      <c r="J112">
        <f t="shared" si="10"/>
        <v>0.76297212693412464</v>
      </c>
      <c r="K112">
        <f t="shared" si="11"/>
        <v>-111.27896924913175</v>
      </c>
      <c r="L112">
        <f t="shared" si="12"/>
        <v>0.77672346909285528</v>
      </c>
    </row>
    <row r="113" spans="5:12" x14ac:dyDescent="0.3">
      <c r="E113">
        <v>18.2</v>
      </c>
      <c r="F113">
        <f t="shared" si="13"/>
        <v>111</v>
      </c>
      <c r="G113">
        <f t="shared" si="7"/>
        <v>19.7</v>
      </c>
      <c r="H113">
        <f t="shared" si="8"/>
        <v>0.78852641879877505</v>
      </c>
      <c r="I113">
        <f t="shared" si="9"/>
        <v>0.21147358120122495</v>
      </c>
      <c r="J113">
        <f t="shared" si="10"/>
        <v>0.78963159647669512</v>
      </c>
      <c r="K113">
        <f t="shared" si="11"/>
        <v>-104.70496979477001</v>
      </c>
      <c r="L113">
        <f t="shared" si="12"/>
        <v>0.80109452928194935</v>
      </c>
    </row>
    <row r="114" spans="5:12" x14ac:dyDescent="0.3">
      <c r="E114">
        <v>18.8</v>
      </c>
      <c r="F114">
        <f t="shared" si="13"/>
        <v>112</v>
      </c>
      <c r="G114">
        <f t="shared" si="7"/>
        <v>19.8</v>
      </c>
      <c r="H114">
        <f t="shared" si="8"/>
        <v>0.81341914230495405</v>
      </c>
      <c r="I114">
        <f t="shared" si="9"/>
        <v>0.18658085769504595</v>
      </c>
      <c r="J114">
        <f t="shared" si="10"/>
        <v>0.78963159647669512</v>
      </c>
      <c r="K114">
        <f t="shared" si="11"/>
        <v>-98.721548734246483</v>
      </c>
      <c r="L114">
        <f t="shared" si="12"/>
        <v>0.8259509638725272</v>
      </c>
    </row>
    <row r="115" spans="5:12" x14ac:dyDescent="0.3">
      <c r="E115">
        <v>18.3</v>
      </c>
      <c r="F115">
        <f t="shared" si="13"/>
        <v>113</v>
      </c>
      <c r="G115">
        <f t="shared" si="7"/>
        <v>19.8</v>
      </c>
      <c r="H115">
        <f t="shared" si="8"/>
        <v>0.81341914230495405</v>
      </c>
      <c r="I115">
        <f t="shared" si="9"/>
        <v>0.18658085769504595</v>
      </c>
      <c r="J115">
        <f t="shared" si="10"/>
        <v>0.78963159647669512</v>
      </c>
      <c r="K115">
        <f t="shared" si="11"/>
        <v>-99.606943790159008</v>
      </c>
      <c r="L115">
        <f t="shared" si="12"/>
        <v>0.85132850522611758</v>
      </c>
    </row>
    <row r="116" spans="5:12" x14ac:dyDescent="0.3">
      <c r="E116">
        <v>17.899999999999999</v>
      </c>
      <c r="F116">
        <f t="shared" si="13"/>
        <v>114</v>
      </c>
      <c r="G116">
        <f t="shared" si="7"/>
        <v>19.8</v>
      </c>
      <c r="H116">
        <f t="shared" si="8"/>
        <v>0.81341914230495405</v>
      </c>
      <c r="I116">
        <f t="shared" si="9"/>
        <v>0.18658085769504595</v>
      </c>
      <c r="J116">
        <f t="shared" si="10"/>
        <v>0.81444377777867405</v>
      </c>
      <c r="K116">
        <f t="shared" si="11"/>
        <v>-93.469209483261807</v>
      </c>
      <c r="L116">
        <f t="shared" si="12"/>
        <v>0.87726654265007264</v>
      </c>
    </row>
    <row r="117" spans="5:12" x14ac:dyDescent="0.3">
      <c r="E117">
        <v>18.3</v>
      </c>
      <c r="F117">
        <f t="shared" si="13"/>
        <v>115</v>
      </c>
      <c r="G117">
        <f t="shared" si="7"/>
        <v>19.899999999999999</v>
      </c>
      <c r="H117">
        <f t="shared" si="8"/>
        <v>0.83641115916717079</v>
      </c>
      <c r="I117">
        <f t="shared" si="9"/>
        <v>0.16358884083282921</v>
      </c>
      <c r="J117">
        <f t="shared" si="10"/>
        <v>0.83735358555305162</v>
      </c>
      <c r="K117">
        <f t="shared" si="11"/>
        <v>-81.55693555877626</v>
      </c>
      <c r="L117">
        <f t="shared" si="12"/>
        <v>0.90380866536633531</v>
      </c>
    </row>
    <row r="118" spans="5:12" x14ac:dyDescent="0.3">
      <c r="E118">
        <v>19.600000000000001</v>
      </c>
      <c r="F118">
        <f t="shared" si="13"/>
        <v>116</v>
      </c>
      <c r="G118">
        <f t="shared" si="7"/>
        <v>19.899999999999999</v>
      </c>
      <c r="H118">
        <f t="shared" si="8"/>
        <v>0.83641115916717079</v>
      </c>
      <c r="I118">
        <f t="shared" si="9"/>
        <v>0.16358884083282921</v>
      </c>
      <c r="J118">
        <f t="shared" si="10"/>
        <v>0.83735358555305162</v>
      </c>
      <c r="K118">
        <f t="shared" si="11"/>
        <v>-82.269223205577788</v>
      </c>
      <c r="L118">
        <f t="shared" si="12"/>
        <v>0.93100331023794303</v>
      </c>
    </row>
    <row r="119" spans="5:12" x14ac:dyDescent="0.3">
      <c r="E119">
        <v>19.600000000000001</v>
      </c>
      <c r="F119">
        <f t="shared" si="13"/>
        <v>117</v>
      </c>
      <c r="G119">
        <f t="shared" si="7"/>
        <v>19.899999999999999</v>
      </c>
      <c r="H119">
        <f t="shared" si="8"/>
        <v>0.83641115916717079</v>
      </c>
      <c r="I119">
        <f t="shared" si="9"/>
        <v>0.16358884083282921</v>
      </c>
      <c r="J119">
        <f t="shared" si="10"/>
        <v>0.83735358555305162</v>
      </c>
      <c r="K119">
        <f t="shared" si="11"/>
        <v>-82.98151085237933</v>
      </c>
      <c r="L119">
        <f t="shared" si="12"/>
        <v>0.95890453968260358</v>
      </c>
    </row>
    <row r="120" spans="5:12" x14ac:dyDescent="0.3">
      <c r="E120">
        <v>21</v>
      </c>
      <c r="F120">
        <f t="shared" si="13"/>
        <v>118</v>
      </c>
      <c r="G120">
        <f t="shared" si="7"/>
        <v>19.899999999999999</v>
      </c>
      <c r="H120">
        <f t="shared" si="8"/>
        <v>0.83641115916717079</v>
      </c>
      <c r="I120">
        <f t="shared" si="9"/>
        <v>0.16358884083282921</v>
      </c>
      <c r="J120">
        <f t="shared" si="10"/>
        <v>0.85833916675858113</v>
      </c>
      <c r="K120">
        <f t="shared" si="11"/>
        <v>-77.876868072050328</v>
      </c>
      <c r="L120">
        <f t="shared" si="12"/>
        <v>0.98757298273868099</v>
      </c>
    </row>
    <row r="121" spans="5:12" x14ac:dyDescent="0.3">
      <c r="E121">
        <v>18</v>
      </c>
      <c r="F121">
        <f t="shared" si="13"/>
        <v>119</v>
      </c>
      <c r="G121">
        <f t="shared" si="7"/>
        <v>20</v>
      </c>
      <c r="H121">
        <f t="shared" si="8"/>
        <v>0.85747923051591513</v>
      </c>
      <c r="I121">
        <f t="shared" si="9"/>
        <v>0.14252076948408487</v>
      </c>
      <c r="J121">
        <f t="shared" si="10"/>
        <v>0.87740973417886847</v>
      </c>
      <c r="K121">
        <f t="shared" si="11"/>
        <v>-67.435865570235407</v>
      </c>
      <c r="L121">
        <f t="shared" si="12"/>
        <v>1.0170769824594872</v>
      </c>
    </row>
    <row r="122" spans="5:12" x14ac:dyDescent="0.3">
      <c r="E122">
        <v>17.899999999999999</v>
      </c>
      <c r="F122">
        <f t="shared" si="13"/>
        <v>120</v>
      </c>
      <c r="G122">
        <f t="shared" si="7"/>
        <v>20</v>
      </c>
      <c r="H122">
        <f t="shared" si="8"/>
        <v>0.85747923051591513</v>
      </c>
      <c r="I122">
        <f t="shared" si="9"/>
        <v>0.14252076948408487</v>
      </c>
      <c r="J122">
        <f t="shared" si="10"/>
        <v>0.87740973417886847</v>
      </c>
      <c r="K122">
        <f t="shared" si="11"/>
        <v>-68.004944604583386</v>
      </c>
      <c r="L122">
        <f t="shared" si="12"/>
        <v>1.0474940068175926</v>
      </c>
    </row>
    <row r="123" spans="5:12" x14ac:dyDescent="0.3">
      <c r="E123">
        <v>18.100000000000001</v>
      </c>
      <c r="F123">
        <f t="shared" si="13"/>
        <v>121</v>
      </c>
      <c r="G123">
        <f t="shared" si="7"/>
        <v>20</v>
      </c>
      <c r="H123">
        <f t="shared" si="8"/>
        <v>0.85747923051591513</v>
      </c>
      <c r="I123">
        <f t="shared" si="9"/>
        <v>0.14252076948408487</v>
      </c>
      <c r="J123">
        <f t="shared" si="10"/>
        <v>0.87740973417886847</v>
      </c>
      <c r="K123">
        <f t="shared" si="11"/>
        <v>-68.574023638931365</v>
      </c>
      <c r="L123">
        <f t="shared" si="12"/>
        <v>1.0789123997706274</v>
      </c>
    </row>
    <row r="124" spans="5:12" x14ac:dyDescent="0.3">
      <c r="E124">
        <v>19.5</v>
      </c>
      <c r="F124">
        <f t="shared" si="13"/>
        <v>122</v>
      </c>
      <c r="G124">
        <f t="shared" si="7"/>
        <v>20.100000000000001</v>
      </c>
      <c r="H124">
        <f t="shared" si="8"/>
        <v>0.8766312929389759</v>
      </c>
      <c r="I124">
        <f t="shared" si="9"/>
        <v>0.1233687070610241</v>
      </c>
      <c r="J124">
        <f t="shared" si="10"/>
        <v>0.89460264004271495</v>
      </c>
      <c r="K124">
        <f t="shared" si="11"/>
        <v>-59.059796600000979</v>
      </c>
      <c r="L124">
        <f t="shared" si="12"/>
        <v>1.1114335766029086</v>
      </c>
    </row>
    <row r="125" spans="5:12" x14ac:dyDescent="0.3">
      <c r="E125">
        <v>17.100000000000001</v>
      </c>
      <c r="F125">
        <f t="shared" si="13"/>
        <v>123</v>
      </c>
      <c r="G125">
        <f t="shared" si="7"/>
        <v>20.100000000000001</v>
      </c>
      <c r="H125">
        <f t="shared" si="8"/>
        <v>0.8766312929389759</v>
      </c>
      <c r="I125">
        <f t="shared" si="9"/>
        <v>0.1233687070610241</v>
      </c>
      <c r="J125">
        <f t="shared" si="10"/>
        <v>0.89460264004271495</v>
      </c>
      <c r="K125">
        <f t="shared" si="11"/>
        <v>-59.545885460906341</v>
      </c>
      <c r="L125">
        <f t="shared" si="12"/>
        <v>1.1451748070146457</v>
      </c>
    </row>
    <row r="126" spans="5:12" x14ac:dyDescent="0.3">
      <c r="E126">
        <v>18.899999999999999</v>
      </c>
      <c r="F126">
        <f t="shared" si="13"/>
        <v>124</v>
      </c>
      <c r="G126">
        <f t="shared" si="7"/>
        <v>20.2</v>
      </c>
      <c r="H126">
        <f t="shared" si="8"/>
        <v>0.89390356115745051</v>
      </c>
      <c r="I126">
        <f t="shared" si="9"/>
        <v>0.10609643884254949</v>
      </c>
      <c r="J126">
        <f t="shared" si="10"/>
        <v>0.90997986656660912</v>
      </c>
      <c r="K126">
        <f t="shared" si="11"/>
        <v>-51.003076293017344</v>
      </c>
      <c r="L126">
        <f t="shared" si="12"/>
        <v>1.1802727868295286</v>
      </c>
    </row>
    <row r="127" spans="5:12" x14ac:dyDescent="0.3">
      <c r="E127">
        <v>18.5</v>
      </c>
      <c r="F127">
        <f t="shared" si="13"/>
        <v>125</v>
      </c>
      <c r="G127">
        <f t="shared" si="7"/>
        <v>20.3</v>
      </c>
      <c r="H127">
        <f t="shared" si="8"/>
        <v>0.90935703975345916</v>
      </c>
      <c r="I127">
        <f t="shared" si="9"/>
        <v>9.0642960246540838E-2</v>
      </c>
      <c r="J127">
        <f t="shared" si="10"/>
        <v>0.90997986656660912</v>
      </c>
      <c r="K127">
        <f t="shared" si="11"/>
        <v>-47.148220537884661</v>
      </c>
      <c r="L127">
        <f t="shared" si="12"/>
        <v>1.2168882845316809</v>
      </c>
    </row>
    <row r="128" spans="5:12" x14ac:dyDescent="0.3">
      <c r="E128">
        <v>19.2</v>
      </c>
      <c r="F128">
        <f t="shared" si="13"/>
        <v>126</v>
      </c>
      <c r="G128">
        <f t="shared" si="7"/>
        <v>20.399999999999999</v>
      </c>
      <c r="H128">
        <f t="shared" si="8"/>
        <v>0.92307363087199978</v>
      </c>
      <c r="I128">
        <f t="shared" si="9"/>
        <v>7.6926369128000216E-2</v>
      </c>
      <c r="J128">
        <f t="shared" si="10"/>
        <v>0.90997986656660912</v>
      </c>
      <c r="K128">
        <f t="shared" si="11"/>
        <v>-43.769148729429077</v>
      </c>
      <c r="L128">
        <f t="shared" si="12"/>
        <v>1.2552122784689139</v>
      </c>
    </row>
    <row r="129" spans="5:12" x14ac:dyDescent="0.3">
      <c r="E129">
        <v>20.5</v>
      </c>
      <c r="F129">
        <f t="shared" si="13"/>
        <v>127</v>
      </c>
      <c r="G129">
        <f t="shared" si="7"/>
        <v>20.399999999999999</v>
      </c>
      <c r="H129">
        <f t="shared" si="8"/>
        <v>0.92307363087199978</v>
      </c>
      <c r="I129">
        <f t="shared" si="9"/>
        <v>7.6926369128000216E-2</v>
      </c>
      <c r="J129">
        <f t="shared" si="10"/>
        <v>0.90997986656660912</v>
      </c>
      <c r="K129">
        <f t="shared" si="11"/>
        <v>-44.11790688663568</v>
      </c>
      <c r="L129">
        <f t="shared" si="12"/>
        <v>1.2954742022093346</v>
      </c>
    </row>
    <row r="130" spans="5:12" x14ac:dyDescent="0.3">
      <c r="E130">
        <v>18.3</v>
      </c>
      <c r="F130">
        <f t="shared" si="13"/>
        <v>128</v>
      </c>
      <c r="G130">
        <f t="shared" si="7"/>
        <v>20.399999999999999</v>
      </c>
      <c r="H130">
        <f t="shared" si="8"/>
        <v>0.92307363087199978</v>
      </c>
      <c r="I130">
        <f t="shared" si="9"/>
        <v>7.6926369128000216E-2</v>
      </c>
      <c r="J130">
        <f t="shared" si="10"/>
        <v>0.92362412055436793</v>
      </c>
      <c r="K130">
        <f t="shared" si="11"/>
        <v>-40.671571870489018</v>
      </c>
      <c r="L130">
        <f t="shared" si="12"/>
        <v>1.3379532377585106</v>
      </c>
    </row>
    <row r="131" spans="5:12" x14ac:dyDescent="0.3">
      <c r="E131">
        <v>19.399999999999999</v>
      </c>
      <c r="F131">
        <f t="shared" si="13"/>
        <v>129</v>
      </c>
      <c r="G131">
        <f t="shared" si="7"/>
        <v>20.5</v>
      </c>
      <c r="H131">
        <f t="shared" si="8"/>
        <v>0.93515202472139491</v>
      </c>
      <c r="I131">
        <f t="shared" si="9"/>
        <v>6.4847975278605086E-2</v>
      </c>
      <c r="J131">
        <f t="shared" si="10"/>
        <v>0.92362412055436793</v>
      </c>
      <c r="K131">
        <f t="shared" si="11"/>
        <v>-37.649537706313268</v>
      </c>
      <c r="L131">
        <f t="shared" si="12"/>
        <v>1.3829941271006378</v>
      </c>
    </row>
    <row r="132" spans="5:12" x14ac:dyDescent="0.3">
      <c r="E132">
        <v>21.4</v>
      </c>
      <c r="F132">
        <f t="shared" si="13"/>
        <v>130</v>
      </c>
      <c r="G132">
        <f t="shared" ref="G132:G195" si="14">IF(ISBLANK(E132), NA(),SMALL(E$3:E$202,F132))</f>
        <v>20.5</v>
      </c>
      <c r="H132">
        <f t="shared" ref="H132:H195" si="15">IF(ISBLANK(E132),"",NORMDIST(G132, $B$4, $B$5, TRUE))</f>
        <v>0.93515202472139491</v>
      </c>
      <c r="I132">
        <f t="shared" ref="I132:I195" si="16">IF(ISBLANK(E132), "", 1-H132)</f>
        <v>6.4847975278605086E-2</v>
      </c>
      <c r="J132">
        <f t="shared" ref="J132:J195" si="17">IF(ISBLANK(E132),"",SMALL(I$3:I$202,F132))</f>
        <v>0.93563471864611425</v>
      </c>
      <c r="K132">
        <f t="shared" ref="K132:K195" si="18">IF(ISBLANK(E132),"",(2*F132-1)*(LN(H132)+LN(J132)))</f>
        <v>-34.596263294680398</v>
      </c>
      <c r="L132">
        <f t="shared" ref="L132:L195" si="19">IF(E132="",NA(),NORMSINV((F132-0.3)/($B$6+0.4)))</f>
        <v>1.4310298776354489</v>
      </c>
    </row>
    <row r="133" spans="5:12" x14ac:dyDescent="0.3">
      <c r="E133">
        <v>19</v>
      </c>
      <c r="F133">
        <f t="shared" ref="F133:F196" si="20">IF(ISBLANK(E133),"",F132+1)</f>
        <v>131</v>
      </c>
      <c r="G133">
        <f t="shared" si="14"/>
        <v>20.5</v>
      </c>
      <c r="H133">
        <f t="shared" si="15"/>
        <v>0.93515202472139491</v>
      </c>
      <c r="I133">
        <f t="shared" si="16"/>
        <v>6.4847975278605086E-2</v>
      </c>
      <c r="J133">
        <f t="shared" si="17"/>
        <v>0.93563471864611425</v>
      </c>
      <c r="K133">
        <f t="shared" si="18"/>
        <v>-34.863415906994533</v>
      </c>
      <c r="L133">
        <f t="shared" si="19"/>
        <v>1.4826153436092886</v>
      </c>
    </row>
    <row r="134" spans="5:12" x14ac:dyDescent="0.3">
      <c r="E134">
        <v>18.600000000000001</v>
      </c>
      <c r="F134">
        <f t="shared" si="20"/>
        <v>132</v>
      </c>
      <c r="G134">
        <f t="shared" si="14"/>
        <v>20.5</v>
      </c>
      <c r="H134">
        <f t="shared" si="15"/>
        <v>0.93515202472139491</v>
      </c>
      <c r="I134">
        <f t="shared" si="16"/>
        <v>6.4847975278605086E-2</v>
      </c>
      <c r="J134">
        <f t="shared" si="17"/>
        <v>0.93563471864611425</v>
      </c>
      <c r="K134">
        <f t="shared" si="18"/>
        <v>-35.130568519308667</v>
      </c>
      <c r="L134">
        <f t="shared" si="19"/>
        <v>1.5384786536137618</v>
      </c>
    </row>
    <row r="135" spans="5:12" x14ac:dyDescent="0.3">
      <c r="E135">
        <v>19.5</v>
      </c>
      <c r="F135">
        <f t="shared" si="20"/>
        <v>133</v>
      </c>
      <c r="G135">
        <f t="shared" si="14"/>
        <v>20.6</v>
      </c>
      <c r="H135">
        <f t="shared" si="15"/>
        <v>0.94570354983298455</v>
      </c>
      <c r="I135">
        <f t="shared" si="16"/>
        <v>5.4296450167015453E-2</v>
      </c>
      <c r="J135">
        <f t="shared" si="17"/>
        <v>0.93563471864611425</v>
      </c>
      <c r="K135">
        <f t="shared" si="18"/>
        <v>-32.424410978357137</v>
      </c>
      <c r="L135">
        <f t="shared" si="19"/>
        <v>1.599603328089954</v>
      </c>
    </row>
    <row r="136" spans="5:12" x14ac:dyDescent="0.3">
      <c r="E136">
        <v>17.399999999999999</v>
      </c>
      <c r="F136">
        <f t="shared" si="20"/>
        <v>134</v>
      </c>
      <c r="G136">
        <f t="shared" si="14"/>
        <v>20.6</v>
      </c>
      <c r="H136">
        <f t="shared" si="15"/>
        <v>0.94570354983298455</v>
      </c>
      <c r="I136">
        <f t="shared" si="16"/>
        <v>5.4296450167015453E-2</v>
      </c>
      <c r="J136">
        <f t="shared" si="17"/>
        <v>0.9552105013381671</v>
      </c>
      <c r="K136">
        <f t="shared" si="18"/>
        <v>-27.140462918530027</v>
      </c>
      <c r="L136">
        <f t="shared" si="19"/>
        <v>1.6673662758155794</v>
      </c>
    </row>
    <row r="137" spans="5:12" x14ac:dyDescent="0.3">
      <c r="E137">
        <v>18.5</v>
      </c>
      <c r="F137">
        <f t="shared" si="20"/>
        <v>135</v>
      </c>
      <c r="G137">
        <f t="shared" si="14"/>
        <v>20.7</v>
      </c>
      <c r="H137">
        <f t="shared" si="15"/>
        <v>0.95484814202237589</v>
      </c>
      <c r="I137">
        <f t="shared" si="16"/>
        <v>4.515185797762411E-2</v>
      </c>
      <c r="J137">
        <f t="shared" si="17"/>
        <v>0.9630207972228062</v>
      </c>
      <c r="K137">
        <f t="shared" si="18"/>
        <v>-22.564590448057935</v>
      </c>
      <c r="L137">
        <f t="shared" si="19"/>
        <v>1.7437850334621006</v>
      </c>
    </row>
    <row r="138" spans="5:12" x14ac:dyDescent="0.3">
      <c r="E138">
        <v>18.399999999999999</v>
      </c>
      <c r="F138">
        <f t="shared" si="20"/>
        <v>136</v>
      </c>
      <c r="G138">
        <f t="shared" si="14"/>
        <v>20.8</v>
      </c>
      <c r="H138">
        <f t="shared" si="15"/>
        <v>0.96271056680339862</v>
      </c>
      <c r="I138">
        <f t="shared" si="16"/>
        <v>3.7289433196601385E-2</v>
      </c>
      <c r="J138">
        <f t="shared" si="17"/>
        <v>0.97531407800048275</v>
      </c>
      <c r="K138">
        <f t="shared" si="18"/>
        <v>-17.07251074122718</v>
      </c>
      <c r="L138">
        <f t="shared" si="19"/>
        <v>1.8319990177530474</v>
      </c>
    </row>
    <row r="139" spans="5:12" x14ac:dyDescent="0.3">
      <c r="E139">
        <v>18.3</v>
      </c>
      <c r="F139">
        <f t="shared" si="20"/>
        <v>137</v>
      </c>
      <c r="G139">
        <f t="shared" si="14"/>
        <v>20.9</v>
      </c>
      <c r="H139">
        <f t="shared" si="15"/>
        <v>0.9694170018064111</v>
      </c>
      <c r="I139">
        <f t="shared" si="16"/>
        <v>3.0582998193588895E-2</v>
      </c>
      <c r="J139">
        <f t="shared" si="17"/>
        <v>0.9839780362132895</v>
      </c>
      <c r="K139">
        <f t="shared" si="18"/>
        <v>-12.888908853117441</v>
      </c>
      <c r="L139">
        <f t="shared" si="19"/>
        <v>1.9373174317326829</v>
      </c>
    </row>
    <row r="140" spans="5:12" x14ac:dyDescent="0.3">
      <c r="E140">
        <v>20.7</v>
      </c>
      <c r="F140">
        <f t="shared" si="20"/>
        <v>138</v>
      </c>
      <c r="G140">
        <f t="shared" si="14"/>
        <v>20.9</v>
      </c>
      <c r="H140">
        <f t="shared" si="15"/>
        <v>0.9694170018064111</v>
      </c>
      <c r="I140">
        <f t="shared" si="16"/>
        <v>3.0582998193588895E-2</v>
      </c>
      <c r="J140">
        <f t="shared" si="17"/>
        <v>0.9872291587579769</v>
      </c>
      <c r="K140">
        <f t="shared" si="18"/>
        <v>-12.076214336576713</v>
      </c>
      <c r="L140">
        <f t="shared" si="19"/>
        <v>2.0699018308950485</v>
      </c>
    </row>
    <row r="141" spans="5:12" x14ac:dyDescent="0.3">
      <c r="E141">
        <v>19.3</v>
      </c>
      <c r="F141">
        <f t="shared" si="20"/>
        <v>139</v>
      </c>
      <c r="G141">
        <f t="shared" si="14"/>
        <v>21</v>
      </c>
      <c r="H141">
        <f t="shared" si="15"/>
        <v>0.9750920557104219</v>
      </c>
      <c r="I141">
        <f t="shared" si="16"/>
        <v>2.4907944289578099E-2</v>
      </c>
      <c r="J141">
        <f t="shared" si="17"/>
        <v>0.9872291587579769</v>
      </c>
      <c r="K141">
        <f t="shared" si="18"/>
        <v>-10.547186557121458</v>
      </c>
      <c r="L141">
        <f t="shared" si="19"/>
        <v>2.2536765409986268</v>
      </c>
    </row>
    <row r="142" spans="5:12" x14ac:dyDescent="0.3">
      <c r="E142">
        <v>17.7</v>
      </c>
      <c r="F142">
        <f t="shared" si="20"/>
        <v>140</v>
      </c>
      <c r="G142">
        <f t="shared" si="14"/>
        <v>21.4</v>
      </c>
      <c r="H142">
        <f t="shared" si="15"/>
        <v>0.98978981773614483</v>
      </c>
      <c r="I142">
        <f t="shared" si="16"/>
        <v>1.0210182263855172E-2</v>
      </c>
      <c r="J142">
        <f t="shared" si="17"/>
        <v>0.99205878170058803</v>
      </c>
      <c r="K142">
        <f t="shared" si="18"/>
        <v>-5.0877272152724462</v>
      </c>
      <c r="L142">
        <f t="shared" si="19"/>
        <v>2.5768157056643521</v>
      </c>
    </row>
    <row r="143" spans="5:12" x14ac:dyDescent="0.3">
      <c r="F143" t="str">
        <f t="shared" si="20"/>
        <v/>
      </c>
      <c r="G143" t="e">
        <f t="shared" si="14"/>
        <v>#N/A</v>
      </c>
      <c r="H143" t="str">
        <f t="shared" si="15"/>
        <v/>
      </c>
      <c r="I143" t="str">
        <f t="shared" si="16"/>
        <v/>
      </c>
      <c r="J143" t="str">
        <f t="shared" si="17"/>
        <v/>
      </c>
      <c r="K143" t="str">
        <f t="shared" si="18"/>
        <v/>
      </c>
      <c r="L143" t="e">
        <f t="shared" si="19"/>
        <v>#N/A</v>
      </c>
    </row>
    <row r="144" spans="5:12" x14ac:dyDescent="0.3">
      <c r="F144" t="str">
        <f t="shared" si="20"/>
        <v/>
      </c>
      <c r="G144" t="e">
        <f t="shared" si="14"/>
        <v>#N/A</v>
      </c>
      <c r="H144" t="str">
        <f t="shared" si="15"/>
        <v/>
      </c>
      <c r="I144" t="str">
        <f t="shared" si="16"/>
        <v/>
      </c>
      <c r="J144" t="str">
        <f t="shared" si="17"/>
        <v/>
      </c>
      <c r="K144" t="str">
        <f t="shared" si="18"/>
        <v/>
      </c>
      <c r="L144" t="e">
        <f t="shared" si="19"/>
        <v>#N/A</v>
      </c>
    </row>
    <row r="145" spans="6:12" x14ac:dyDescent="0.3">
      <c r="F145" t="str">
        <f t="shared" si="20"/>
        <v/>
      </c>
      <c r="G145" t="e">
        <f t="shared" si="14"/>
        <v>#N/A</v>
      </c>
      <c r="H145" t="str">
        <f t="shared" si="15"/>
        <v/>
      </c>
      <c r="I145" t="str">
        <f t="shared" si="16"/>
        <v/>
      </c>
      <c r="J145" t="str">
        <f t="shared" si="17"/>
        <v/>
      </c>
      <c r="K145" t="str">
        <f t="shared" si="18"/>
        <v/>
      </c>
      <c r="L145" t="e">
        <f t="shared" si="19"/>
        <v>#N/A</v>
      </c>
    </row>
    <row r="146" spans="6:12" x14ac:dyDescent="0.3">
      <c r="F146" t="str">
        <f t="shared" si="20"/>
        <v/>
      </c>
      <c r="G146" t="e">
        <f t="shared" si="14"/>
        <v>#N/A</v>
      </c>
      <c r="H146" t="str">
        <f t="shared" si="15"/>
        <v/>
      </c>
      <c r="I146" t="str">
        <f t="shared" si="16"/>
        <v/>
      </c>
      <c r="J146" t="str">
        <f t="shared" si="17"/>
        <v/>
      </c>
      <c r="K146" t="str">
        <f t="shared" si="18"/>
        <v/>
      </c>
      <c r="L146" t="e">
        <f t="shared" si="19"/>
        <v>#N/A</v>
      </c>
    </row>
    <row r="147" spans="6:12" x14ac:dyDescent="0.3">
      <c r="F147" t="str">
        <f t="shared" si="20"/>
        <v/>
      </c>
      <c r="G147" t="e">
        <f t="shared" si="14"/>
        <v>#N/A</v>
      </c>
      <c r="H147" t="str">
        <f t="shared" si="15"/>
        <v/>
      </c>
      <c r="I147" t="str">
        <f t="shared" si="16"/>
        <v/>
      </c>
      <c r="J147" t="str">
        <f t="shared" si="17"/>
        <v/>
      </c>
      <c r="K147" t="str">
        <f t="shared" si="18"/>
        <v/>
      </c>
      <c r="L147" t="e">
        <f t="shared" si="19"/>
        <v>#N/A</v>
      </c>
    </row>
    <row r="148" spans="6:12" x14ac:dyDescent="0.3">
      <c r="F148" t="str">
        <f t="shared" si="20"/>
        <v/>
      </c>
      <c r="G148" t="e">
        <f t="shared" si="14"/>
        <v>#N/A</v>
      </c>
      <c r="H148" t="str">
        <f t="shared" si="15"/>
        <v/>
      </c>
      <c r="I148" t="str">
        <f t="shared" si="16"/>
        <v/>
      </c>
      <c r="J148" t="str">
        <f t="shared" si="17"/>
        <v/>
      </c>
      <c r="K148" t="str">
        <f t="shared" si="18"/>
        <v/>
      </c>
      <c r="L148" t="e">
        <f t="shared" si="19"/>
        <v>#N/A</v>
      </c>
    </row>
    <row r="149" spans="6:12" x14ac:dyDescent="0.3">
      <c r="F149" t="str">
        <f t="shared" si="20"/>
        <v/>
      </c>
      <c r="G149" t="e">
        <f t="shared" si="14"/>
        <v>#N/A</v>
      </c>
      <c r="H149" t="str">
        <f t="shared" si="15"/>
        <v/>
      </c>
      <c r="I149" t="str">
        <f t="shared" si="16"/>
        <v/>
      </c>
      <c r="J149" t="str">
        <f t="shared" si="17"/>
        <v/>
      </c>
      <c r="K149" t="str">
        <f t="shared" si="18"/>
        <v/>
      </c>
      <c r="L149" t="e">
        <f t="shared" si="19"/>
        <v>#N/A</v>
      </c>
    </row>
    <row r="150" spans="6:12" x14ac:dyDescent="0.3">
      <c r="F150" t="str">
        <f t="shared" si="20"/>
        <v/>
      </c>
      <c r="G150" t="e">
        <f t="shared" si="14"/>
        <v>#N/A</v>
      </c>
      <c r="H150" t="str">
        <f t="shared" si="15"/>
        <v/>
      </c>
      <c r="I150" t="str">
        <f t="shared" si="16"/>
        <v/>
      </c>
      <c r="J150" t="str">
        <f t="shared" si="17"/>
        <v/>
      </c>
      <c r="K150" t="str">
        <f t="shared" si="18"/>
        <v/>
      </c>
      <c r="L150" t="e">
        <f t="shared" si="19"/>
        <v>#N/A</v>
      </c>
    </row>
    <row r="151" spans="6:12" x14ac:dyDescent="0.3">
      <c r="F151" t="str">
        <f t="shared" si="20"/>
        <v/>
      </c>
      <c r="G151" t="e">
        <f t="shared" si="14"/>
        <v>#N/A</v>
      </c>
      <c r="H151" t="str">
        <f t="shared" si="15"/>
        <v/>
      </c>
      <c r="I151" t="str">
        <f t="shared" si="16"/>
        <v/>
      </c>
      <c r="J151" t="str">
        <f t="shared" si="17"/>
        <v/>
      </c>
      <c r="K151" t="str">
        <f t="shared" si="18"/>
        <v/>
      </c>
      <c r="L151" t="e">
        <f t="shared" si="19"/>
        <v>#N/A</v>
      </c>
    </row>
    <row r="152" spans="6:12" x14ac:dyDescent="0.3">
      <c r="F152" t="str">
        <f t="shared" si="20"/>
        <v/>
      </c>
      <c r="G152" t="e">
        <f t="shared" si="14"/>
        <v>#N/A</v>
      </c>
      <c r="H152" t="str">
        <f t="shared" si="15"/>
        <v/>
      </c>
      <c r="I152" t="str">
        <f t="shared" si="16"/>
        <v/>
      </c>
      <c r="J152" t="str">
        <f t="shared" si="17"/>
        <v/>
      </c>
      <c r="K152" t="str">
        <f t="shared" si="18"/>
        <v/>
      </c>
      <c r="L152" t="e">
        <f t="shared" si="19"/>
        <v>#N/A</v>
      </c>
    </row>
    <row r="153" spans="6:12" x14ac:dyDescent="0.3">
      <c r="F153" t="str">
        <f t="shared" si="20"/>
        <v/>
      </c>
      <c r="G153" t="e">
        <f t="shared" si="14"/>
        <v>#N/A</v>
      </c>
      <c r="H153" t="str">
        <f t="shared" si="15"/>
        <v/>
      </c>
      <c r="I153" t="str">
        <f t="shared" si="16"/>
        <v/>
      </c>
      <c r="J153" t="str">
        <f t="shared" si="17"/>
        <v/>
      </c>
      <c r="K153" t="str">
        <f t="shared" si="18"/>
        <v/>
      </c>
      <c r="L153" t="e">
        <f t="shared" si="19"/>
        <v>#N/A</v>
      </c>
    </row>
    <row r="154" spans="6:12" x14ac:dyDescent="0.3">
      <c r="F154" t="str">
        <f t="shared" si="20"/>
        <v/>
      </c>
      <c r="G154" t="e">
        <f t="shared" si="14"/>
        <v>#N/A</v>
      </c>
      <c r="H154" t="str">
        <f t="shared" si="15"/>
        <v/>
      </c>
      <c r="I154" t="str">
        <f t="shared" si="16"/>
        <v/>
      </c>
      <c r="J154" t="str">
        <f t="shared" si="17"/>
        <v/>
      </c>
      <c r="K154" t="str">
        <f t="shared" si="18"/>
        <v/>
      </c>
      <c r="L154" t="e">
        <f t="shared" si="19"/>
        <v>#N/A</v>
      </c>
    </row>
    <row r="155" spans="6:12" x14ac:dyDescent="0.3">
      <c r="F155" t="str">
        <f t="shared" si="20"/>
        <v/>
      </c>
      <c r="G155" t="e">
        <f t="shared" si="14"/>
        <v>#N/A</v>
      </c>
      <c r="H155" t="str">
        <f t="shared" si="15"/>
        <v/>
      </c>
      <c r="I155" t="str">
        <f t="shared" si="16"/>
        <v/>
      </c>
      <c r="J155" t="str">
        <f t="shared" si="17"/>
        <v/>
      </c>
      <c r="K155" t="str">
        <f t="shared" si="18"/>
        <v/>
      </c>
      <c r="L155" t="e">
        <f t="shared" si="19"/>
        <v>#N/A</v>
      </c>
    </row>
    <row r="156" spans="6:12" x14ac:dyDescent="0.3">
      <c r="F156" t="str">
        <f t="shared" si="20"/>
        <v/>
      </c>
      <c r="G156" t="e">
        <f t="shared" si="14"/>
        <v>#N/A</v>
      </c>
      <c r="H156" t="str">
        <f t="shared" si="15"/>
        <v/>
      </c>
      <c r="I156" t="str">
        <f t="shared" si="16"/>
        <v/>
      </c>
      <c r="J156" t="str">
        <f t="shared" si="17"/>
        <v/>
      </c>
      <c r="K156" t="str">
        <f t="shared" si="18"/>
        <v/>
      </c>
      <c r="L156" t="e">
        <f t="shared" si="19"/>
        <v>#N/A</v>
      </c>
    </row>
    <row r="157" spans="6:12" x14ac:dyDescent="0.3">
      <c r="F157" t="str">
        <f t="shared" si="20"/>
        <v/>
      </c>
      <c r="G157" t="e">
        <f t="shared" si="14"/>
        <v>#N/A</v>
      </c>
      <c r="H157" t="str">
        <f t="shared" si="15"/>
        <v/>
      </c>
      <c r="I157" t="str">
        <f t="shared" si="16"/>
        <v/>
      </c>
      <c r="J157" t="str">
        <f t="shared" si="17"/>
        <v/>
      </c>
      <c r="K157" t="str">
        <f t="shared" si="18"/>
        <v/>
      </c>
      <c r="L157" t="e">
        <f t="shared" si="19"/>
        <v>#N/A</v>
      </c>
    </row>
    <row r="158" spans="6:12" x14ac:dyDescent="0.3">
      <c r="F158" t="str">
        <f t="shared" si="20"/>
        <v/>
      </c>
      <c r="G158" t="e">
        <f t="shared" si="14"/>
        <v>#N/A</v>
      </c>
      <c r="H158" t="str">
        <f t="shared" si="15"/>
        <v/>
      </c>
      <c r="I158" t="str">
        <f t="shared" si="16"/>
        <v/>
      </c>
      <c r="J158" t="str">
        <f t="shared" si="17"/>
        <v/>
      </c>
      <c r="K158" t="str">
        <f t="shared" si="18"/>
        <v/>
      </c>
      <c r="L158" t="e">
        <f t="shared" si="19"/>
        <v>#N/A</v>
      </c>
    </row>
    <row r="159" spans="6:12" x14ac:dyDescent="0.3">
      <c r="F159" t="str">
        <f t="shared" si="20"/>
        <v/>
      </c>
      <c r="G159" t="e">
        <f t="shared" si="14"/>
        <v>#N/A</v>
      </c>
      <c r="H159" t="str">
        <f t="shared" si="15"/>
        <v/>
      </c>
      <c r="I159" t="str">
        <f t="shared" si="16"/>
        <v/>
      </c>
      <c r="J159" t="str">
        <f t="shared" si="17"/>
        <v/>
      </c>
      <c r="K159" t="str">
        <f t="shared" si="18"/>
        <v/>
      </c>
      <c r="L159" t="e">
        <f t="shared" si="19"/>
        <v>#N/A</v>
      </c>
    </row>
    <row r="160" spans="6:12" x14ac:dyDescent="0.3">
      <c r="F160" t="str">
        <f t="shared" si="20"/>
        <v/>
      </c>
      <c r="G160" t="e">
        <f t="shared" si="14"/>
        <v>#N/A</v>
      </c>
      <c r="H160" t="str">
        <f t="shared" si="15"/>
        <v/>
      </c>
      <c r="I160" t="str">
        <f t="shared" si="16"/>
        <v/>
      </c>
      <c r="J160" t="str">
        <f t="shared" si="17"/>
        <v/>
      </c>
      <c r="K160" t="str">
        <f t="shared" si="18"/>
        <v/>
      </c>
      <c r="L160" t="e">
        <f t="shared" si="19"/>
        <v>#N/A</v>
      </c>
    </row>
    <row r="161" spans="6:12" x14ac:dyDescent="0.3">
      <c r="F161" t="str">
        <f t="shared" si="20"/>
        <v/>
      </c>
      <c r="G161" t="e">
        <f t="shared" si="14"/>
        <v>#N/A</v>
      </c>
      <c r="H161" t="str">
        <f t="shared" si="15"/>
        <v/>
      </c>
      <c r="I161" t="str">
        <f t="shared" si="16"/>
        <v/>
      </c>
      <c r="J161" t="str">
        <f t="shared" si="17"/>
        <v/>
      </c>
      <c r="K161" t="str">
        <f t="shared" si="18"/>
        <v/>
      </c>
      <c r="L161" t="e">
        <f t="shared" si="19"/>
        <v>#N/A</v>
      </c>
    </row>
    <row r="162" spans="6:12" x14ac:dyDescent="0.3">
      <c r="F162" t="str">
        <f t="shared" si="20"/>
        <v/>
      </c>
      <c r="G162" t="e">
        <f t="shared" si="14"/>
        <v>#N/A</v>
      </c>
      <c r="H162" t="str">
        <f t="shared" si="15"/>
        <v/>
      </c>
      <c r="I162" t="str">
        <f t="shared" si="16"/>
        <v/>
      </c>
      <c r="J162" t="str">
        <f t="shared" si="17"/>
        <v/>
      </c>
      <c r="K162" t="str">
        <f t="shared" si="18"/>
        <v/>
      </c>
      <c r="L162" t="e">
        <f t="shared" si="19"/>
        <v>#N/A</v>
      </c>
    </row>
    <row r="163" spans="6:12" x14ac:dyDescent="0.3">
      <c r="F163" t="str">
        <f t="shared" si="20"/>
        <v/>
      </c>
      <c r="G163" t="e">
        <f t="shared" si="14"/>
        <v>#N/A</v>
      </c>
      <c r="H163" t="str">
        <f t="shared" si="15"/>
        <v/>
      </c>
      <c r="I163" t="str">
        <f t="shared" si="16"/>
        <v/>
      </c>
      <c r="J163" t="str">
        <f t="shared" si="17"/>
        <v/>
      </c>
      <c r="K163" t="str">
        <f t="shared" si="18"/>
        <v/>
      </c>
      <c r="L163" t="e">
        <f t="shared" si="19"/>
        <v>#N/A</v>
      </c>
    </row>
    <row r="164" spans="6:12" x14ac:dyDescent="0.3">
      <c r="F164" t="str">
        <f t="shared" si="20"/>
        <v/>
      </c>
      <c r="G164" t="e">
        <f t="shared" si="14"/>
        <v>#N/A</v>
      </c>
      <c r="H164" t="str">
        <f t="shared" si="15"/>
        <v/>
      </c>
      <c r="I164" t="str">
        <f t="shared" si="16"/>
        <v/>
      </c>
      <c r="J164" t="str">
        <f t="shared" si="17"/>
        <v/>
      </c>
      <c r="K164" t="str">
        <f t="shared" si="18"/>
        <v/>
      </c>
      <c r="L164" t="e">
        <f t="shared" si="19"/>
        <v>#N/A</v>
      </c>
    </row>
    <row r="165" spans="6:12" x14ac:dyDescent="0.3">
      <c r="F165" t="str">
        <f t="shared" si="20"/>
        <v/>
      </c>
      <c r="G165" t="e">
        <f t="shared" si="14"/>
        <v>#N/A</v>
      </c>
      <c r="H165" t="str">
        <f t="shared" si="15"/>
        <v/>
      </c>
      <c r="I165" t="str">
        <f t="shared" si="16"/>
        <v/>
      </c>
      <c r="J165" t="str">
        <f t="shared" si="17"/>
        <v/>
      </c>
      <c r="K165" t="str">
        <f t="shared" si="18"/>
        <v/>
      </c>
      <c r="L165" t="e">
        <f t="shared" si="19"/>
        <v>#N/A</v>
      </c>
    </row>
    <row r="166" spans="6:12" x14ac:dyDescent="0.3">
      <c r="F166" t="str">
        <f t="shared" si="20"/>
        <v/>
      </c>
      <c r="G166" t="e">
        <f t="shared" si="14"/>
        <v>#N/A</v>
      </c>
      <c r="H166" t="str">
        <f t="shared" si="15"/>
        <v/>
      </c>
      <c r="I166" t="str">
        <f t="shared" si="16"/>
        <v/>
      </c>
      <c r="J166" t="str">
        <f t="shared" si="17"/>
        <v/>
      </c>
      <c r="K166" t="str">
        <f t="shared" si="18"/>
        <v/>
      </c>
      <c r="L166" t="e">
        <f t="shared" si="19"/>
        <v>#N/A</v>
      </c>
    </row>
    <row r="167" spans="6:12" x14ac:dyDescent="0.3">
      <c r="F167" t="str">
        <f t="shared" si="20"/>
        <v/>
      </c>
      <c r="G167" t="e">
        <f t="shared" si="14"/>
        <v>#N/A</v>
      </c>
      <c r="H167" t="str">
        <f t="shared" si="15"/>
        <v/>
      </c>
      <c r="I167" t="str">
        <f t="shared" si="16"/>
        <v/>
      </c>
      <c r="J167" t="str">
        <f t="shared" si="17"/>
        <v/>
      </c>
      <c r="K167" t="str">
        <f t="shared" si="18"/>
        <v/>
      </c>
      <c r="L167" t="e">
        <f t="shared" si="19"/>
        <v>#N/A</v>
      </c>
    </row>
    <row r="168" spans="6:12" x14ac:dyDescent="0.3">
      <c r="F168" t="str">
        <f t="shared" si="20"/>
        <v/>
      </c>
      <c r="G168" t="e">
        <f t="shared" si="14"/>
        <v>#N/A</v>
      </c>
      <c r="H168" t="str">
        <f t="shared" si="15"/>
        <v/>
      </c>
      <c r="I168" t="str">
        <f t="shared" si="16"/>
        <v/>
      </c>
      <c r="J168" t="str">
        <f t="shared" si="17"/>
        <v/>
      </c>
      <c r="K168" t="str">
        <f t="shared" si="18"/>
        <v/>
      </c>
      <c r="L168" t="e">
        <f t="shared" si="19"/>
        <v>#N/A</v>
      </c>
    </row>
    <row r="169" spans="6:12" x14ac:dyDescent="0.3">
      <c r="F169" t="str">
        <f t="shared" si="20"/>
        <v/>
      </c>
      <c r="G169" t="e">
        <f t="shared" si="14"/>
        <v>#N/A</v>
      </c>
      <c r="H169" t="str">
        <f t="shared" si="15"/>
        <v/>
      </c>
      <c r="I169" t="str">
        <f t="shared" si="16"/>
        <v/>
      </c>
      <c r="J169" t="str">
        <f t="shared" si="17"/>
        <v/>
      </c>
      <c r="K169" t="str">
        <f t="shared" si="18"/>
        <v/>
      </c>
      <c r="L169" t="e">
        <f t="shared" si="19"/>
        <v>#N/A</v>
      </c>
    </row>
    <row r="170" spans="6:12" x14ac:dyDescent="0.3">
      <c r="F170" t="str">
        <f t="shared" si="20"/>
        <v/>
      </c>
      <c r="G170" t="e">
        <f t="shared" si="14"/>
        <v>#N/A</v>
      </c>
      <c r="H170" t="str">
        <f t="shared" si="15"/>
        <v/>
      </c>
      <c r="I170" t="str">
        <f t="shared" si="16"/>
        <v/>
      </c>
      <c r="J170" t="str">
        <f t="shared" si="17"/>
        <v/>
      </c>
      <c r="K170" t="str">
        <f t="shared" si="18"/>
        <v/>
      </c>
      <c r="L170" t="e">
        <f t="shared" si="19"/>
        <v>#N/A</v>
      </c>
    </row>
    <row r="171" spans="6:12" x14ac:dyDescent="0.3">
      <c r="F171" t="str">
        <f t="shared" si="20"/>
        <v/>
      </c>
      <c r="G171" t="e">
        <f t="shared" si="14"/>
        <v>#N/A</v>
      </c>
      <c r="H171" t="str">
        <f t="shared" si="15"/>
        <v/>
      </c>
      <c r="I171" t="str">
        <f t="shared" si="16"/>
        <v/>
      </c>
      <c r="J171" t="str">
        <f t="shared" si="17"/>
        <v/>
      </c>
      <c r="K171" t="str">
        <f t="shared" si="18"/>
        <v/>
      </c>
      <c r="L171" t="e">
        <f t="shared" si="19"/>
        <v>#N/A</v>
      </c>
    </row>
    <row r="172" spans="6:12" x14ac:dyDescent="0.3">
      <c r="F172" t="str">
        <f t="shared" si="20"/>
        <v/>
      </c>
      <c r="G172" t="e">
        <f t="shared" si="14"/>
        <v>#N/A</v>
      </c>
      <c r="H172" t="str">
        <f t="shared" si="15"/>
        <v/>
      </c>
      <c r="I172" t="str">
        <f t="shared" si="16"/>
        <v/>
      </c>
      <c r="J172" t="str">
        <f t="shared" si="17"/>
        <v/>
      </c>
      <c r="K172" t="str">
        <f t="shared" si="18"/>
        <v/>
      </c>
      <c r="L172" t="e">
        <f t="shared" si="19"/>
        <v>#N/A</v>
      </c>
    </row>
    <row r="173" spans="6:12" x14ac:dyDescent="0.3">
      <c r="F173" t="str">
        <f t="shared" si="20"/>
        <v/>
      </c>
      <c r="G173" t="e">
        <f t="shared" si="14"/>
        <v>#N/A</v>
      </c>
      <c r="H173" t="str">
        <f t="shared" si="15"/>
        <v/>
      </c>
      <c r="I173" t="str">
        <f t="shared" si="16"/>
        <v/>
      </c>
      <c r="J173" t="str">
        <f t="shared" si="17"/>
        <v/>
      </c>
      <c r="K173" t="str">
        <f t="shared" si="18"/>
        <v/>
      </c>
      <c r="L173" t="e">
        <f t="shared" si="19"/>
        <v>#N/A</v>
      </c>
    </row>
    <row r="174" spans="6:12" x14ac:dyDescent="0.3">
      <c r="F174" t="str">
        <f t="shared" si="20"/>
        <v/>
      </c>
      <c r="G174" t="e">
        <f t="shared" si="14"/>
        <v>#N/A</v>
      </c>
      <c r="H174" t="str">
        <f t="shared" si="15"/>
        <v/>
      </c>
      <c r="I174" t="str">
        <f t="shared" si="16"/>
        <v/>
      </c>
      <c r="J174" t="str">
        <f t="shared" si="17"/>
        <v/>
      </c>
      <c r="K174" t="str">
        <f t="shared" si="18"/>
        <v/>
      </c>
      <c r="L174" t="e">
        <f t="shared" si="19"/>
        <v>#N/A</v>
      </c>
    </row>
    <row r="175" spans="6:12" x14ac:dyDescent="0.3">
      <c r="F175" t="str">
        <f t="shared" si="20"/>
        <v/>
      </c>
      <c r="G175" t="e">
        <f t="shared" si="14"/>
        <v>#N/A</v>
      </c>
      <c r="H175" t="str">
        <f t="shared" si="15"/>
        <v/>
      </c>
      <c r="I175" t="str">
        <f t="shared" si="16"/>
        <v/>
      </c>
      <c r="J175" t="str">
        <f t="shared" si="17"/>
        <v/>
      </c>
      <c r="K175" t="str">
        <f t="shared" si="18"/>
        <v/>
      </c>
      <c r="L175" t="e">
        <f t="shared" si="19"/>
        <v>#N/A</v>
      </c>
    </row>
    <row r="176" spans="6:12" x14ac:dyDescent="0.3">
      <c r="F176" t="str">
        <f t="shared" si="20"/>
        <v/>
      </c>
      <c r="G176" t="e">
        <f t="shared" si="14"/>
        <v>#N/A</v>
      </c>
      <c r="H176" t="str">
        <f t="shared" si="15"/>
        <v/>
      </c>
      <c r="I176" t="str">
        <f t="shared" si="16"/>
        <v/>
      </c>
      <c r="J176" t="str">
        <f t="shared" si="17"/>
        <v/>
      </c>
      <c r="K176" t="str">
        <f t="shared" si="18"/>
        <v/>
      </c>
      <c r="L176" t="e">
        <f t="shared" si="19"/>
        <v>#N/A</v>
      </c>
    </row>
    <row r="177" spans="6:12" x14ac:dyDescent="0.3">
      <c r="F177" t="str">
        <f t="shared" si="20"/>
        <v/>
      </c>
      <c r="G177" t="e">
        <f t="shared" si="14"/>
        <v>#N/A</v>
      </c>
      <c r="H177" t="str">
        <f t="shared" si="15"/>
        <v/>
      </c>
      <c r="I177" t="str">
        <f t="shared" si="16"/>
        <v/>
      </c>
      <c r="J177" t="str">
        <f t="shared" si="17"/>
        <v/>
      </c>
      <c r="K177" t="str">
        <f t="shared" si="18"/>
        <v/>
      </c>
      <c r="L177" t="e">
        <f t="shared" si="19"/>
        <v>#N/A</v>
      </c>
    </row>
    <row r="178" spans="6:12" x14ac:dyDescent="0.3">
      <c r="F178" t="str">
        <f t="shared" si="20"/>
        <v/>
      </c>
      <c r="G178" t="e">
        <f t="shared" si="14"/>
        <v>#N/A</v>
      </c>
      <c r="H178" t="str">
        <f t="shared" si="15"/>
        <v/>
      </c>
      <c r="I178" t="str">
        <f t="shared" si="16"/>
        <v/>
      </c>
      <c r="J178" t="str">
        <f t="shared" si="17"/>
        <v/>
      </c>
      <c r="K178" t="str">
        <f t="shared" si="18"/>
        <v/>
      </c>
      <c r="L178" t="e">
        <f t="shared" si="19"/>
        <v>#N/A</v>
      </c>
    </row>
    <row r="179" spans="6:12" x14ac:dyDescent="0.3">
      <c r="F179" t="str">
        <f t="shared" si="20"/>
        <v/>
      </c>
      <c r="G179" t="e">
        <f t="shared" si="14"/>
        <v>#N/A</v>
      </c>
      <c r="H179" t="str">
        <f t="shared" si="15"/>
        <v/>
      </c>
      <c r="I179" t="str">
        <f t="shared" si="16"/>
        <v/>
      </c>
      <c r="J179" t="str">
        <f t="shared" si="17"/>
        <v/>
      </c>
      <c r="K179" t="str">
        <f t="shared" si="18"/>
        <v/>
      </c>
      <c r="L179" t="e">
        <f t="shared" si="19"/>
        <v>#N/A</v>
      </c>
    </row>
    <row r="180" spans="6:12" x14ac:dyDescent="0.3">
      <c r="F180" t="str">
        <f t="shared" si="20"/>
        <v/>
      </c>
      <c r="G180" t="e">
        <f t="shared" si="14"/>
        <v>#N/A</v>
      </c>
      <c r="H180" t="str">
        <f t="shared" si="15"/>
        <v/>
      </c>
      <c r="I180" t="str">
        <f t="shared" si="16"/>
        <v/>
      </c>
      <c r="J180" t="str">
        <f t="shared" si="17"/>
        <v/>
      </c>
      <c r="K180" t="str">
        <f t="shared" si="18"/>
        <v/>
      </c>
      <c r="L180" t="e">
        <f t="shared" si="19"/>
        <v>#N/A</v>
      </c>
    </row>
    <row r="181" spans="6:12" x14ac:dyDescent="0.3">
      <c r="F181" t="str">
        <f t="shared" si="20"/>
        <v/>
      </c>
      <c r="G181" t="e">
        <f t="shared" si="14"/>
        <v>#N/A</v>
      </c>
      <c r="H181" t="str">
        <f t="shared" si="15"/>
        <v/>
      </c>
      <c r="I181" t="str">
        <f t="shared" si="16"/>
        <v/>
      </c>
      <c r="J181" t="str">
        <f t="shared" si="17"/>
        <v/>
      </c>
      <c r="K181" t="str">
        <f t="shared" si="18"/>
        <v/>
      </c>
      <c r="L181" t="e">
        <f t="shared" si="19"/>
        <v>#N/A</v>
      </c>
    </row>
    <row r="182" spans="6:12" x14ac:dyDescent="0.3">
      <c r="F182" t="str">
        <f t="shared" si="20"/>
        <v/>
      </c>
      <c r="G182" t="e">
        <f t="shared" si="14"/>
        <v>#N/A</v>
      </c>
      <c r="H182" t="str">
        <f t="shared" si="15"/>
        <v/>
      </c>
      <c r="I182" t="str">
        <f t="shared" si="16"/>
        <v/>
      </c>
      <c r="J182" t="str">
        <f t="shared" si="17"/>
        <v/>
      </c>
      <c r="K182" t="str">
        <f t="shared" si="18"/>
        <v/>
      </c>
      <c r="L182" t="e">
        <f t="shared" si="19"/>
        <v>#N/A</v>
      </c>
    </row>
    <row r="183" spans="6:12" x14ac:dyDescent="0.3">
      <c r="F183" t="str">
        <f t="shared" si="20"/>
        <v/>
      </c>
      <c r="G183" t="e">
        <f t="shared" si="14"/>
        <v>#N/A</v>
      </c>
      <c r="H183" t="str">
        <f t="shared" si="15"/>
        <v/>
      </c>
      <c r="I183" t="str">
        <f t="shared" si="16"/>
        <v/>
      </c>
      <c r="J183" t="str">
        <f t="shared" si="17"/>
        <v/>
      </c>
      <c r="K183" t="str">
        <f t="shared" si="18"/>
        <v/>
      </c>
      <c r="L183" t="e">
        <f t="shared" si="19"/>
        <v>#N/A</v>
      </c>
    </row>
    <row r="184" spans="6:12" x14ac:dyDescent="0.3">
      <c r="F184" t="str">
        <f t="shared" si="20"/>
        <v/>
      </c>
      <c r="G184" t="e">
        <f t="shared" si="14"/>
        <v>#N/A</v>
      </c>
      <c r="H184" t="str">
        <f t="shared" si="15"/>
        <v/>
      </c>
      <c r="I184" t="str">
        <f t="shared" si="16"/>
        <v/>
      </c>
      <c r="J184" t="str">
        <f t="shared" si="17"/>
        <v/>
      </c>
      <c r="K184" t="str">
        <f t="shared" si="18"/>
        <v/>
      </c>
      <c r="L184" t="e">
        <f t="shared" si="19"/>
        <v>#N/A</v>
      </c>
    </row>
    <row r="185" spans="6:12" x14ac:dyDescent="0.3">
      <c r="F185" t="str">
        <f t="shared" si="20"/>
        <v/>
      </c>
      <c r="G185" t="e">
        <f t="shared" si="14"/>
        <v>#N/A</v>
      </c>
      <c r="H185" t="str">
        <f t="shared" si="15"/>
        <v/>
      </c>
      <c r="I185" t="str">
        <f t="shared" si="16"/>
        <v/>
      </c>
      <c r="J185" t="str">
        <f t="shared" si="17"/>
        <v/>
      </c>
      <c r="K185" t="str">
        <f t="shared" si="18"/>
        <v/>
      </c>
      <c r="L185" t="e">
        <f t="shared" si="19"/>
        <v>#N/A</v>
      </c>
    </row>
    <row r="186" spans="6:12" x14ac:dyDescent="0.3">
      <c r="F186" t="str">
        <f t="shared" si="20"/>
        <v/>
      </c>
      <c r="G186" t="e">
        <f t="shared" si="14"/>
        <v>#N/A</v>
      </c>
      <c r="H186" t="str">
        <f t="shared" si="15"/>
        <v/>
      </c>
      <c r="I186" t="str">
        <f t="shared" si="16"/>
        <v/>
      </c>
      <c r="J186" t="str">
        <f t="shared" si="17"/>
        <v/>
      </c>
      <c r="K186" t="str">
        <f t="shared" si="18"/>
        <v/>
      </c>
      <c r="L186" t="e">
        <f t="shared" si="19"/>
        <v>#N/A</v>
      </c>
    </row>
    <row r="187" spans="6:12" x14ac:dyDescent="0.3">
      <c r="F187" t="str">
        <f t="shared" si="20"/>
        <v/>
      </c>
      <c r="G187" t="e">
        <f t="shared" si="14"/>
        <v>#N/A</v>
      </c>
      <c r="H187" t="str">
        <f t="shared" si="15"/>
        <v/>
      </c>
      <c r="I187" t="str">
        <f t="shared" si="16"/>
        <v/>
      </c>
      <c r="J187" t="str">
        <f t="shared" si="17"/>
        <v/>
      </c>
      <c r="K187" t="str">
        <f t="shared" si="18"/>
        <v/>
      </c>
      <c r="L187" t="e">
        <f t="shared" si="19"/>
        <v>#N/A</v>
      </c>
    </row>
    <row r="188" spans="6:12" x14ac:dyDescent="0.3">
      <c r="F188" t="str">
        <f t="shared" si="20"/>
        <v/>
      </c>
      <c r="G188" t="e">
        <f t="shared" si="14"/>
        <v>#N/A</v>
      </c>
      <c r="H188" t="str">
        <f t="shared" si="15"/>
        <v/>
      </c>
      <c r="I188" t="str">
        <f t="shared" si="16"/>
        <v/>
      </c>
      <c r="J188" t="str">
        <f t="shared" si="17"/>
        <v/>
      </c>
      <c r="K188" t="str">
        <f t="shared" si="18"/>
        <v/>
      </c>
      <c r="L188" t="e">
        <f t="shared" si="19"/>
        <v>#N/A</v>
      </c>
    </row>
    <row r="189" spans="6:12" x14ac:dyDescent="0.3">
      <c r="F189" t="str">
        <f t="shared" si="20"/>
        <v/>
      </c>
      <c r="G189" t="e">
        <f t="shared" si="14"/>
        <v>#N/A</v>
      </c>
      <c r="H189" t="str">
        <f t="shared" si="15"/>
        <v/>
      </c>
      <c r="I189" t="str">
        <f t="shared" si="16"/>
        <v/>
      </c>
      <c r="J189" t="str">
        <f t="shared" si="17"/>
        <v/>
      </c>
      <c r="K189" t="str">
        <f t="shared" si="18"/>
        <v/>
      </c>
      <c r="L189" t="e">
        <f t="shared" si="19"/>
        <v>#N/A</v>
      </c>
    </row>
    <row r="190" spans="6:12" x14ac:dyDescent="0.3">
      <c r="F190" t="str">
        <f t="shared" si="20"/>
        <v/>
      </c>
      <c r="G190" t="e">
        <f t="shared" si="14"/>
        <v>#N/A</v>
      </c>
      <c r="H190" t="str">
        <f t="shared" si="15"/>
        <v/>
      </c>
      <c r="I190" t="str">
        <f t="shared" si="16"/>
        <v/>
      </c>
      <c r="J190" t="str">
        <f t="shared" si="17"/>
        <v/>
      </c>
      <c r="K190" t="str">
        <f t="shared" si="18"/>
        <v/>
      </c>
      <c r="L190" t="e">
        <f t="shared" si="19"/>
        <v>#N/A</v>
      </c>
    </row>
    <row r="191" spans="6:12" x14ac:dyDescent="0.3">
      <c r="F191" t="str">
        <f t="shared" si="20"/>
        <v/>
      </c>
      <c r="G191" t="e">
        <f t="shared" si="14"/>
        <v>#N/A</v>
      </c>
      <c r="H191" t="str">
        <f t="shared" si="15"/>
        <v/>
      </c>
      <c r="I191" t="str">
        <f t="shared" si="16"/>
        <v/>
      </c>
      <c r="J191" t="str">
        <f t="shared" si="17"/>
        <v/>
      </c>
      <c r="K191" t="str">
        <f t="shared" si="18"/>
        <v/>
      </c>
      <c r="L191" t="e">
        <f t="shared" si="19"/>
        <v>#N/A</v>
      </c>
    </row>
    <row r="192" spans="6:12" x14ac:dyDescent="0.3">
      <c r="F192" t="str">
        <f t="shared" si="20"/>
        <v/>
      </c>
      <c r="G192" t="e">
        <f t="shared" si="14"/>
        <v>#N/A</v>
      </c>
      <c r="H192" t="str">
        <f t="shared" si="15"/>
        <v/>
      </c>
      <c r="I192" t="str">
        <f t="shared" si="16"/>
        <v/>
      </c>
      <c r="J192" t="str">
        <f t="shared" si="17"/>
        <v/>
      </c>
      <c r="K192" t="str">
        <f t="shared" si="18"/>
        <v/>
      </c>
      <c r="L192" t="e">
        <f t="shared" si="19"/>
        <v>#N/A</v>
      </c>
    </row>
    <row r="193" spans="6:12" x14ac:dyDescent="0.3">
      <c r="F193" t="str">
        <f t="shared" si="20"/>
        <v/>
      </c>
      <c r="G193" t="e">
        <f t="shared" si="14"/>
        <v>#N/A</v>
      </c>
      <c r="H193" t="str">
        <f t="shared" si="15"/>
        <v/>
      </c>
      <c r="I193" t="str">
        <f t="shared" si="16"/>
        <v/>
      </c>
      <c r="J193" t="str">
        <f t="shared" si="17"/>
        <v/>
      </c>
      <c r="K193" t="str">
        <f t="shared" si="18"/>
        <v/>
      </c>
      <c r="L193" t="e">
        <f t="shared" si="19"/>
        <v>#N/A</v>
      </c>
    </row>
    <row r="194" spans="6:12" x14ac:dyDescent="0.3">
      <c r="F194" t="str">
        <f t="shared" si="20"/>
        <v/>
      </c>
      <c r="G194" t="e">
        <f t="shared" si="14"/>
        <v>#N/A</v>
      </c>
      <c r="H194" t="str">
        <f t="shared" si="15"/>
        <v/>
      </c>
      <c r="I194" t="str">
        <f t="shared" si="16"/>
        <v/>
      </c>
      <c r="J194" t="str">
        <f t="shared" si="17"/>
        <v/>
      </c>
      <c r="K194" t="str">
        <f t="shared" si="18"/>
        <v/>
      </c>
      <c r="L194" t="e">
        <f t="shared" si="19"/>
        <v>#N/A</v>
      </c>
    </row>
    <row r="195" spans="6:12" x14ac:dyDescent="0.3">
      <c r="F195" t="str">
        <f t="shared" si="20"/>
        <v/>
      </c>
      <c r="G195" t="e">
        <f t="shared" si="14"/>
        <v>#N/A</v>
      </c>
      <c r="H195" t="str">
        <f t="shared" si="15"/>
        <v/>
      </c>
      <c r="I195" t="str">
        <f t="shared" si="16"/>
        <v/>
      </c>
      <c r="J195" t="str">
        <f t="shared" si="17"/>
        <v/>
      </c>
      <c r="K195" t="str">
        <f t="shared" si="18"/>
        <v/>
      </c>
      <c r="L195" t="e">
        <f t="shared" si="19"/>
        <v>#N/A</v>
      </c>
    </row>
    <row r="196" spans="6:12" x14ac:dyDescent="0.3">
      <c r="F196" t="str">
        <f t="shared" si="20"/>
        <v/>
      </c>
      <c r="G196" t="e">
        <f t="shared" ref="G196:G202" si="21">IF(ISBLANK(E196), NA(),SMALL(E$3:E$202,F196))</f>
        <v>#N/A</v>
      </c>
      <c r="H196" t="str">
        <f t="shared" ref="H196:H202" si="22">IF(ISBLANK(E196),"",NORMDIST(G196, $B$4, $B$5, TRUE))</f>
        <v/>
      </c>
      <c r="I196" t="str">
        <f t="shared" ref="I196:I202" si="23">IF(ISBLANK(E196), "", 1-H196)</f>
        <v/>
      </c>
      <c r="J196" t="str">
        <f t="shared" ref="J196:J202" si="24">IF(ISBLANK(E196),"",SMALL(I$3:I$202,F196))</f>
        <v/>
      </c>
      <c r="K196" t="str">
        <f t="shared" ref="K196:K202" si="25">IF(ISBLANK(E196),"",(2*F196-1)*(LN(H196)+LN(J196)))</f>
        <v/>
      </c>
      <c r="L196" t="e">
        <f t="shared" ref="L196:L202" si="26">IF(E196="",NA(),NORMSINV((F196-0.3)/($B$6+0.4)))</f>
        <v>#N/A</v>
      </c>
    </row>
    <row r="197" spans="6:12" x14ac:dyDescent="0.3">
      <c r="F197" t="str">
        <f t="shared" ref="F197:F202" si="27">IF(ISBLANK(E197),"",F196+1)</f>
        <v/>
      </c>
      <c r="G197" t="e">
        <f t="shared" si="21"/>
        <v>#N/A</v>
      </c>
      <c r="H197" t="str">
        <f t="shared" si="22"/>
        <v/>
      </c>
      <c r="I197" t="str">
        <f t="shared" si="23"/>
        <v/>
      </c>
      <c r="J197" t="str">
        <f t="shared" si="24"/>
        <v/>
      </c>
      <c r="K197" t="str">
        <f t="shared" si="25"/>
        <v/>
      </c>
      <c r="L197" t="e">
        <f t="shared" si="26"/>
        <v>#N/A</v>
      </c>
    </row>
    <row r="198" spans="6:12" x14ac:dyDescent="0.3">
      <c r="F198" t="str">
        <f t="shared" si="27"/>
        <v/>
      </c>
      <c r="G198" t="e">
        <f t="shared" si="21"/>
        <v>#N/A</v>
      </c>
      <c r="H198" t="str">
        <f t="shared" si="22"/>
        <v/>
      </c>
      <c r="I198" t="str">
        <f t="shared" si="23"/>
        <v/>
      </c>
      <c r="J198" t="str">
        <f t="shared" si="24"/>
        <v/>
      </c>
      <c r="K198" t="str">
        <f t="shared" si="25"/>
        <v/>
      </c>
      <c r="L198" t="e">
        <f t="shared" si="26"/>
        <v>#N/A</v>
      </c>
    </row>
    <row r="199" spans="6:12" x14ac:dyDescent="0.3">
      <c r="F199" t="str">
        <f t="shared" si="27"/>
        <v/>
      </c>
      <c r="G199" t="e">
        <f t="shared" si="21"/>
        <v>#N/A</v>
      </c>
      <c r="H199" t="str">
        <f t="shared" si="22"/>
        <v/>
      </c>
      <c r="I199" t="str">
        <f t="shared" si="23"/>
        <v/>
      </c>
      <c r="J199" t="str">
        <f t="shared" si="24"/>
        <v/>
      </c>
      <c r="K199" t="str">
        <f t="shared" si="25"/>
        <v/>
      </c>
      <c r="L199" t="e">
        <f t="shared" si="26"/>
        <v>#N/A</v>
      </c>
    </row>
    <row r="200" spans="6:12" x14ac:dyDescent="0.3">
      <c r="F200" t="str">
        <f t="shared" si="27"/>
        <v/>
      </c>
      <c r="G200" t="e">
        <f t="shared" si="21"/>
        <v>#N/A</v>
      </c>
      <c r="H200" t="str">
        <f t="shared" si="22"/>
        <v/>
      </c>
      <c r="I200" t="str">
        <f t="shared" si="23"/>
        <v/>
      </c>
      <c r="J200" t="str">
        <f t="shared" si="24"/>
        <v/>
      </c>
      <c r="K200" t="str">
        <f t="shared" si="25"/>
        <v/>
      </c>
      <c r="L200" t="e">
        <f t="shared" si="26"/>
        <v>#N/A</v>
      </c>
    </row>
    <row r="201" spans="6:12" x14ac:dyDescent="0.3">
      <c r="F201" t="str">
        <f t="shared" si="27"/>
        <v/>
      </c>
      <c r="G201" t="e">
        <f t="shared" si="21"/>
        <v>#N/A</v>
      </c>
      <c r="H201" t="str">
        <f t="shared" si="22"/>
        <v/>
      </c>
      <c r="I201" t="str">
        <f t="shared" si="23"/>
        <v/>
      </c>
      <c r="J201" t="str">
        <f t="shared" si="24"/>
        <v/>
      </c>
      <c r="K201" t="str">
        <f t="shared" si="25"/>
        <v/>
      </c>
      <c r="L201" t="e">
        <f t="shared" si="26"/>
        <v>#N/A</v>
      </c>
    </row>
    <row r="202" spans="6:12" x14ac:dyDescent="0.3">
      <c r="F202" t="str">
        <f t="shared" si="27"/>
        <v/>
      </c>
      <c r="G202" t="e">
        <f t="shared" si="21"/>
        <v>#N/A</v>
      </c>
      <c r="H202" t="str">
        <f t="shared" si="22"/>
        <v/>
      </c>
      <c r="I202" t="str">
        <f t="shared" si="23"/>
        <v/>
      </c>
      <c r="J202" t="str">
        <f t="shared" si="24"/>
        <v/>
      </c>
      <c r="K202" t="str">
        <f t="shared" si="25"/>
        <v/>
      </c>
      <c r="L202" t="e">
        <f t="shared" si="26"/>
        <v>#N/A</v>
      </c>
    </row>
  </sheetData>
  <mergeCells count="3">
    <mergeCell ref="C10:D10"/>
    <mergeCell ref="A1:E1"/>
    <mergeCell ref="A2:B2"/>
  </mergeCells>
  <phoneticPr fontId="0" type="noConversion"/>
  <hyperlinks>
    <hyperlink ref="A2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Anderson-Darling Calculation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Mr.Bill</dc:creator>
  <cp:lastModifiedBy>JeffK</cp:lastModifiedBy>
  <dcterms:created xsi:type="dcterms:W3CDTF">2011-06-28T16:37:09Z</dcterms:created>
  <dcterms:modified xsi:type="dcterms:W3CDTF">2012-12-30T18:47:18Z</dcterms:modified>
</cp:coreProperties>
</file>